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Office\СНТ Прибор\"/>
    </mc:Choice>
  </mc:AlternateContent>
  <xr:revisionPtr revIDLastSave="0" documentId="13_ncr:1_{57A20372-C011-4AC9-85CE-0F4EF34437F2}" xr6:coauthVersionLast="47" xr6:coauthVersionMax="47" xr10:uidLastSave="{00000000-0000-0000-0000-000000000000}"/>
  <bookViews>
    <workbookView xWindow="-110" yWindow="-110" windowWidth="19420" windowHeight="11020" xr2:uid="{2C90BA1C-75A8-414E-8FFE-D31FD734618C}"/>
  </bookViews>
  <sheets>
    <sheet name="ФЭО 22-23" sheetId="2" r:id="rId1"/>
    <sheet name="Лист1" sheetId="1" r:id="rId2"/>
  </sheets>
  <externalReferences>
    <externalReference r:id="rId3"/>
  </externalReferenc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70" i="2" l="1"/>
  <c r="C71" i="2" s="1"/>
  <c r="C62" i="2"/>
  <c r="C63" i="2" s="1"/>
  <c r="C52" i="2"/>
  <c r="C53" i="2" s="1"/>
  <c r="C54" i="2" s="1"/>
  <c r="C47" i="2"/>
  <c r="C46" i="2"/>
  <c r="C38" i="2"/>
  <c r="C37" i="2"/>
  <c r="C36" i="2"/>
  <c r="C35" i="2"/>
  <c r="C34" i="2"/>
  <c r="C33" i="2"/>
  <c r="C31" i="2"/>
  <c r="C30" i="2"/>
  <c r="C29" i="2"/>
  <c r="C28" i="2"/>
  <c r="C26" i="2"/>
  <c r="C24" i="2"/>
  <c r="C23" i="2"/>
  <c r="C21" i="2"/>
  <c r="C20" i="2" s="1"/>
  <c r="C19" i="2"/>
  <c r="C18" i="2"/>
  <c r="C17" i="2"/>
  <c r="C16" i="2"/>
  <c r="C15" i="2"/>
  <c r="C14" i="2"/>
  <c r="C13" i="2"/>
  <c r="C12" i="2"/>
  <c r="C11" i="2"/>
  <c r="C10" i="2"/>
  <c r="C22" i="2" l="1"/>
  <c r="C9" i="2"/>
  <c r="C32" i="2"/>
  <c r="C48" i="2"/>
  <c r="C49" i="2" s="1"/>
  <c r="C25" i="2"/>
  <c r="C39" i="2" l="1"/>
  <c r="C40" i="2" s="1"/>
  <c r="C41" i="2" s="1"/>
</calcChain>
</file>

<file path=xl/sharedStrings.xml><?xml version="1.0" encoding="utf-8"?>
<sst xmlns="http://schemas.openxmlformats.org/spreadsheetml/2006/main" count="83" uniqueCount="66">
  <si>
    <t>I. Финансово-экономическое обоснование  размера членских взносов 
на 2 полугодие 2022 - 1 полугодие 2023гг. СНТ "ПРИБОР"</t>
  </si>
  <si>
    <t>соток частная собственность земли в пределах СНТ "Прибор"</t>
  </si>
  <si>
    <t>земельных участков (всего 292 - сторожка)</t>
  </si>
  <si>
    <t>собственников земельных участков</t>
  </si>
  <si>
    <t>члена СНТ</t>
  </si>
  <si>
    <t>№ п/п</t>
  </si>
  <si>
    <t>Текущие расходы:Членские взносы</t>
  </si>
  <si>
    <t>Сумма,руб.</t>
  </si>
  <si>
    <t>План</t>
  </si>
  <si>
    <t>Факт по состоянию на  дд.мм.2023г.</t>
  </si>
  <si>
    <t xml:space="preserve">ФОТ и налоги с ФОТ в т.ч: </t>
  </si>
  <si>
    <t>- з/п председателя правления, включая НДФЛ 13%</t>
  </si>
  <si>
    <t>- з/пбухгалтера, включая НДФЛ 13%</t>
  </si>
  <si>
    <t>- з/п энергетика, включая НДФЛ 13%</t>
  </si>
  <si>
    <t>- з/п сантехника, включая НДФЛ 13%</t>
  </si>
  <si>
    <t>- з/п сторожа, включая НДФЛ 13%</t>
  </si>
  <si>
    <t>- з/п сборщики, включая НДФЛ 13%</t>
  </si>
  <si>
    <t>- Соц.платежи (ОПС-22%+ОСС-2,9%+ОМС-5,1%+НсиПз-0,2%)</t>
  </si>
  <si>
    <t>Земельный налог КС=33664512 руб; ставка налога 0,3% за год</t>
  </si>
  <si>
    <t>Оплата потерь э/э  в электросети СНТ и расходов э/э на общественные нужды На основании расходов 2021-2022г.</t>
  </si>
  <si>
    <t>Вывоз мусора 50 конт по 6525руб.за контейнер + 10конт. по 10400 строит.</t>
  </si>
  <si>
    <t>ТО дорог в т.ч.</t>
  </si>
  <si>
    <t xml:space="preserve">- выравнивание полотна, очистка полотна от снега На основании расходов сметы 21-22г. </t>
  </si>
  <si>
    <t xml:space="preserve">ТО электросетей, в т.ч. </t>
  </si>
  <si>
    <t>- ремонт/замена оборудования, включая стоимость запчастей и материалов. На основании расходов сметы 21-22г.</t>
  </si>
  <si>
    <t>- подготовка проектной документации по укладке нового кабеля</t>
  </si>
  <si>
    <t>ТО инфраструктуры общего пользования в т.ч.</t>
  </si>
  <si>
    <t>- Ремонт кровли сторожки</t>
  </si>
  <si>
    <t>ТО Дренажной системы:</t>
  </si>
  <si>
    <r>
      <t>ТО земель общего пользования (</t>
    </r>
    <r>
      <rPr>
        <sz val="11"/>
        <color theme="1"/>
        <rFont val="Calibri"/>
        <family val="2"/>
        <charset val="204"/>
        <scheme val="minor"/>
      </rPr>
      <t>покос травы, сбор мусора, сжигание веток, обрезка и повалка деревьев, чистка реки,система дренажа и т.д.)</t>
    </r>
  </si>
  <si>
    <t>ТО системы водоснабжения</t>
  </si>
  <si>
    <t>ТО системы противопожарной безопасности</t>
  </si>
  <si>
    <t>Резерв по  чрезвычайным ситуациям (авария срочный ремонт) всех систем</t>
  </si>
  <si>
    <t>Операционные расходы в т.ч.</t>
  </si>
  <si>
    <t>Банковское обслуживание  На основании фактических  расходов  2 пол 20-пер пол 21г.</t>
  </si>
  <si>
    <t>Канц.принадлежности,проезд,почтовые расходы</t>
  </si>
  <si>
    <t>Судебные издержки(взыскание долгов 15%-20% от суммы долга)</t>
  </si>
  <si>
    <t>тех. обслуживание ПО (ИТС 1С) данные сайта 1С при непрерывном обсл.12 мес.</t>
  </si>
  <si>
    <t>Модернизаwия или покупка ноутбука</t>
  </si>
  <si>
    <t>Программа Астрал отчетность данные офиц.сайта</t>
  </si>
  <si>
    <t>ИТОГО за счет членских взносов</t>
  </si>
  <si>
    <t>Сумма членских взносов за 1 сот</t>
  </si>
  <si>
    <t>Сумма членских взносов за 6 сот</t>
  </si>
  <si>
    <t>III. Исполнение работ по целевым взносам</t>
  </si>
  <si>
    <t>Целевые взносы: ремонт центральной дороги</t>
  </si>
  <si>
    <t>Состояние на дд.мм.2023г.</t>
  </si>
  <si>
    <t>Обустройство 340 метров корыта 2-го участка центральной улицы</t>
  </si>
  <si>
    <t>Укладка 640м асфальтной крошки</t>
  </si>
  <si>
    <t>ВСЕГО</t>
  </si>
  <si>
    <t>Сумма целевого взноса  с садовода-собственника</t>
  </si>
  <si>
    <t>Целевые взносы: Замена кабеля. Проект</t>
  </si>
  <si>
    <t>Подготовка проектной документации</t>
  </si>
  <si>
    <t>Целевые взносы: На мероприятия по пожарной безопасности</t>
  </si>
  <si>
    <t>Сумма, руб.</t>
  </si>
  <si>
    <t>Состояние на  дд.мм.2023г.</t>
  </si>
  <si>
    <t>Система оповещения (микрофон+колокольчики+усилитель +провод+работа по установке</t>
  </si>
  <si>
    <t>восстановление центральной дороги (1/2 часть) 300 м</t>
  </si>
  <si>
    <t>Выполнено</t>
  </si>
  <si>
    <t>Мероприятия по пожарной безопасности (согласно сметы 1)</t>
  </si>
  <si>
    <t>Организация  Места для сжигания</t>
  </si>
  <si>
    <t>Сумма целевого взноса  с участка 6 соток</t>
  </si>
  <si>
    <t>Целевые взносы: На лицензирование скважины</t>
  </si>
  <si>
    <t>Забор Снт (30м 6-10 улица с калиткой материалы метал лист +работа)</t>
  </si>
  <si>
    <t>Лицензия (пакет документов на скважину)</t>
  </si>
  <si>
    <t>Освещение санитарной зоны</t>
  </si>
  <si>
    <t>Сумма целевого взноса  с участа 6 соток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</si>
</sst>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_ ;[Red]\-#,##0\ "/>
  </numFmts>
  <fonts count="9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8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b/>
      <sz val="12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b/>
      <sz val="16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indexed="64"/>
      </left>
      <right style="thick">
        <color indexed="64"/>
      </right>
      <top style="thick">
        <color auto="1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 style="thin">
        <color auto="1"/>
      </bottom>
      <diagonal/>
    </border>
    <border>
      <left style="thick">
        <color indexed="64"/>
      </left>
      <right style="thick">
        <color indexed="64"/>
      </right>
      <top/>
      <bottom style="thick">
        <color auto="1"/>
      </bottom>
      <diagonal/>
    </border>
    <border>
      <left style="thick">
        <color indexed="64"/>
      </left>
      <right style="thick">
        <color indexed="64"/>
      </right>
      <top style="thin">
        <color auto="1"/>
      </top>
      <bottom style="thick">
        <color auto="1"/>
      </bottom>
      <diagonal/>
    </border>
    <border>
      <left style="thick">
        <color indexed="64"/>
      </left>
      <right style="thick">
        <color indexed="64"/>
      </right>
      <top style="thin">
        <color auto="1"/>
      </top>
      <bottom style="thin">
        <color auto="1"/>
      </bottom>
      <diagonal/>
    </border>
    <border>
      <left style="thick">
        <color indexed="64"/>
      </left>
      <right style="thick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5" fillId="0" borderId="0"/>
  </cellStyleXfs>
  <cellXfs count="75">
    <xf numFmtId="0" fontId="0" fillId="0" borderId="0" xfId="0"/>
    <xf numFmtId="0" fontId="2" fillId="0" borderId="0" xfId="0" applyFont="1" applyAlignment="1">
      <alignment horizontal="center" wrapText="1"/>
    </xf>
    <xf numFmtId="0" fontId="0" fillId="0" borderId="0" xfId="0"/>
    <xf numFmtId="0" fontId="3" fillId="0" borderId="0" xfId="0" applyFont="1" applyAlignment="1">
      <alignment horizontal="center" wrapText="1"/>
    </xf>
    <xf numFmtId="0" fontId="2" fillId="0" borderId="0" xfId="0" applyFont="1" applyAlignment="1">
      <alignment horizont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/>
    <xf numFmtId="0" fontId="1" fillId="0" borderId="2" xfId="0" applyFont="1" applyBorder="1" applyAlignment="1">
      <alignment horizontal="right" vertical="top"/>
    </xf>
    <xf numFmtId="0" fontId="1" fillId="0" borderId="1" xfId="0" applyFont="1" applyBorder="1"/>
    <xf numFmtId="3" fontId="1" fillId="0" borderId="1" xfId="0" applyNumberFormat="1" applyFont="1" applyBorder="1" applyAlignment="1">
      <alignment horizontal="right" vertical="top"/>
    </xf>
    <xf numFmtId="164" fontId="1" fillId="0" borderId="1" xfId="0" applyNumberFormat="1" applyFont="1" applyBorder="1" applyAlignment="1">
      <alignment horizontal="right" vertical="top" wrapText="1"/>
    </xf>
    <xf numFmtId="0" fontId="1" fillId="0" borderId="3" xfId="0" applyFont="1" applyBorder="1" applyAlignment="1">
      <alignment horizontal="right" vertical="top"/>
    </xf>
    <xf numFmtId="0" fontId="0" fillId="0" borderId="4" xfId="0" quotePrefix="1" applyBorder="1"/>
    <xf numFmtId="3" fontId="0" fillId="0" borderId="4" xfId="0" applyNumberFormat="1" applyBorder="1" applyAlignment="1">
      <alignment horizontal="right" vertical="top"/>
    </xf>
    <xf numFmtId="164" fontId="0" fillId="0" borderId="4" xfId="0" applyNumberFormat="1" applyBorder="1" applyAlignment="1">
      <alignment horizontal="right" vertical="top" wrapText="1"/>
    </xf>
    <xf numFmtId="4" fontId="0" fillId="0" borderId="0" xfId="0" applyNumberFormat="1"/>
    <xf numFmtId="0" fontId="0" fillId="2" borderId="4" xfId="0" quotePrefix="1" applyFill="1" applyBorder="1"/>
    <xf numFmtId="0" fontId="1" fillId="0" borderId="5" xfId="0" applyFont="1" applyBorder="1" applyAlignment="1">
      <alignment horizontal="right" vertical="top"/>
    </xf>
    <xf numFmtId="0" fontId="0" fillId="2" borderId="5" xfId="0" quotePrefix="1" applyFill="1" applyBorder="1"/>
    <xf numFmtId="3" fontId="0" fillId="2" borderId="5" xfId="0" applyNumberFormat="1" applyFill="1" applyBorder="1" applyAlignment="1">
      <alignment horizontal="right" vertical="top"/>
    </xf>
    <xf numFmtId="164" fontId="1" fillId="0" borderId="6" xfId="0" applyNumberFormat="1" applyFont="1" applyBorder="1" applyAlignment="1">
      <alignment horizontal="right" vertical="top" wrapText="1"/>
    </xf>
    <xf numFmtId="1" fontId="0" fillId="0" borderId="0" xfId="0" applyNumberFormat="1"/>
    <xf numFmtId="0" fontId="1" fillId="0" borderId="1" xfId="0" applyFont="1" applyBorder="1" applyAlignment="1">
      <alignment horizontal="right" vertical="top"/>
    </xf>
    <xf numFmtId="164" fontId="1" fillId="0" borderId="1" xfId="0" applyNumberFormat="1" applyFont="1" applyBorder="1" applyAlignment="1">
      <alignment horizontal="right" vertical="top"/>
    </xf>
    <xf numFmtId="0" fontId="1" fillId="0" borderId="1" xfId="0" applyFont="1" applyBorder="1" applyAlignment="1">
      <alignment wrapText="1"/>
    </xf>
    <xf numFmtId="164" fontId="1" fillId="2" borderId="1" xfId="0" applyNumberFormat="1" applyFont="1" applyFill="1" applyBorder="1" applyAlignment="1">
      <alignment horizontal="right" vertical="top"/>
    </xf>
    <xf numFmtId="0" fontId="0" fillId="0" borderId="7" xfId="0" quotePrefix="1" applyBorder="1" applyAlignment="1">
      <alignment horizontal="left" vertical="top" wrapText="1"/>
    </xf>
    <xf numFmtId="164" fontId="0" fillId="0" borderId="7" xfId="0" applyNumberFormat="1" applyBorder="1" applyAlignment="1">
      <alignment horizontal="right" vertical="top"/>
    </xf>
    <xf numFmtId="164" fontId="0" fillId="0" borderId="7" xfId="0" applyNumberFormat="1" applyBorder="1" applyAlignment="1">
      <alignment horizontal="right" vertical="top" wrapText="1"/>
    </xf>
    <xf numFmtId="0" fontId="1" fillId="0" borderId="2" xfId="0" applyFont="1" applyBorder="1" applyAlignment="1">
      <alignment horizontal="right" vertical="top"/>
    </xf>
    <xf numFmtId="0" fontId="1" fillId="0" borderId="2" xfId="0" applyFont="1" applyBorder="1" applyAlignment="1">
      <alignment horizontal="left" vertical="top" wrapText="1"/>
    </xf>
    <xf numFmtId="164" fontId="1" fillId="2" borderId="2" xfId="0" applyNumberFormat="1" applyFont="1" applyFill="1" applyBorder="1" applyAlignment="1">
      <alignment horizontal="right" vertical="top"/>
    </xf>
    <xf numFmtId="164" fontId="1" fillId="0" borderId="2" xfId="0" applyNumberFormat="1" applyFont="1" applyBorder="1" applyAlignment="1">
      <alignment horizontal="right" vertical="top" wrapText="1"/>
    </xf>
    <xf numFmtId="0" fontId="0" fillId="0" borderId="7" xfId="0" applyBorder="1" applyAlignment="1">
      <alignment horizontal="right" vertical="top"/>
    </xf>
    <xf numFmtId="164" fontId="0" fillId="2" borderId="7" xfId="0" applyNumberFormat="1" applyFill="1" applyBorder="1" applyAlignment="1">
      <alignment horizontal="right" vertical="top"/>
    </xf>
    <xf numFmtId="0" fontId="1" fillId="0" borderId="6" xfId="0" applyFont="1" applyBorder="1" applyAlignment="1">
      <alignment horizontal="right" vertical="top"/>
    </xf>
    <xf numFmtId="0" fontId="0" fillId="0" borderId="6" xfId="0" quotePrefix="1" applyBorder="1" applyAlignment="1">
      <alignment horizontal="left" vertical="top" wrapText="1"/>
    </xf>
    <xf numFmtId="0" fontId="1" fillId="0" borderId="2" xfId="0" applyFont="1" applyBorder="1"/>
    <xf numFmtId="0" fontId="0" fillId="0" borderId="6" xfId="0" quotePrefix="1" applyBorder="1" applyAlignment="1">
      <alignment wrapText="1"/>
    </xf>
    <xf numFmtId="164" fontId="0" fillId="0" borderId="6" xfId="0" applyNumberFormat="1" applyBorder="1" applyAlignment="1">
      <alignment horizontal="right" vertical="top"/>
    </xf>
    <xf numFmtId="164" fontId="0" fillId="0" borderId="6" xfId="0" applyNumberFormat="1" applyBorder="1" applyAlignment="1">
      <alignment horizontal="right" vertical="top" wrapText="1"/>
    </xf>
    <xf numFmtId="0" fontId="1" fillId="0" borderId="1" xfId="0" applyFont="1" applyBorder="1" applyAlignment="1">
      <alignment horizontal="left" vertical="top"/>
    </xf>
    <xf numFmtId="0" fontId="1" fillId="0" borderId="1" xfId="0" applyFont="1" applyBorder="1" applyAlignment="1">
      <alignment horizontal="left" vertical="top" wrapText="1"/>
    </xf>
    <xf numFmtId="0" fontId="0" fillId="0" borderId="3" xfId="0" applyBorder="1"/>
    <xf numFmtId="164" fontId="0" fillId="2" borderId="3" xfId="0" applyNumberFormat="1" applyFill="1" applyBorder="1" applyAlignment="1">
      <alignment horizontal="right" vertical="top"/>
    </xf>
    <xf numFmtId="0" fontId="0" fillId="0" borderId="8" xfId="0" applyBorder="1"/>
    <xf numFmtId="0" fontId="0" fillId="0" borderId="6" xfId="0" applyBorder="1"/>
    <xf numFmtId="0" fontId="4" fillId="0" borderId="0" xfId="0" applyFont="1"/>
    <xf numFmtId="3" fontId="4" fillId="0" borderId="0" xfId="0" applyNumberFormat="1" applyFont="1"/>
    <xf numFmtId="3" fontId="0" fillId="0" borderId="0" xfId="0" applyNumberFormat="1"/>
    <xf numFmtId="0" fontId="1" fillId="0" borderId="1" xfId="0" applyFont="1" applyBorder="1" applyAlignment="1">
      <alignment horizontal="center" vertical="center"/>
    </xf>
    <xf numFmtId="0" fontId="0" fillId="0" borderId="10" xfId="0" applyBorder="1" applyAlignment="1">
      <alignment horizontal="left" vertical="top" wrapText="1"/>
    </xf>
    <xf numFmtId="164" fontId="0" fillId="2" borderId="10" xfId="0" applyNumberFormat="1" applyFill="1" applyBorder="1"/>
    <xf numFmtId="0" fontId="0" fillId="0" borderId="10" xfId="0" applyBorder="1"/>
    <xf numFmtId="3" fontId="0" fillId="0" borderId="9" xfId="0" applyNumberFormat="1" applyBorder="1" applyAlignment="1">
      <alignment wrapText="1"/>
    </xf>
    <xf numFmtId="164" fontId="0" fillId="2" borderId="9" xfId="0" applyNumberFormat="1" applyFill="1" applyBorder="1"/>
    <xf numFmtId="0" fontId="0" fillId="0" borderId="9" xfId="0" applyBorder="1"/>
    <xf numFmtId="164" fontId="6" fillId="0" borderId="9" xfId="0" applyNumberFormat="1" applyFont="1" applyBorder="1"/>
    <xf numFmtId="0" fontId="0" fillId="0" borderId="11" xfId="0" applyBorder="1" applyAlignment="1">
      <alignment wrapText="1"/>
    </xf>
    <xf numFmtId="164" fontId="0" fillId="2" borderId="11" xfId="0" applyNumberFormat="1" applyFill="1" applyBorder="1"/>
    <xf numFmtId="0" fontId="7" fillId="0" borderId="11" xfId="0" applyFont="1" applyBorder="1"/>
    <xf numFmtId="0" fontId="7" fillId="0" borderId="9" xfId="0" applyFont="1" applyBorder="1"/>
    <xf numFmtId="0" fontId="0" fillId="0" borderId="11" xfId="0" applyBorder="1"/>
    <xf numFmtId="1" fontId="6" fillId="0" borderId="11" xfId="0" applyNumberFormat="1" applyFont="1" applyBorder="1"/>
    <xf numFmtId="1" fontId="6" fillId="0" borderId="0" xfId="0" applyNumberFormat="1" applyFont="1"/>
    <xf numFmtId="0" fontId="0" fillId="2" borderId="10" xfId="0" applyFill="1" applyBorder="1" applyAlignment="1">
      <alignment wrapText="1"/>
    </xf>
    <xf numFmtId="0" fontId="7" fillId="0" borderId="10" xfId="0" applyFont="1" applyBorder="1"/>
    <xf numFmtId="0" fontId="0" fillId="2" borderId="9" xfId="0" applyFill="1" applyBorder="1"/>
    <xf numFmtId="0" fontId="8" fillId="0" borderId="0" xfId="0" applyFont="1"/>
    <xf numFmtId="164" fontId="6" fillId="0" borderId="0" xfId="0" applyNumberFormat="1" applyFont="1"/>
    <xf numFmtId="4" fontId="6" fillId="0" borderId="0" xfId="0" applyNumberFormat="1" applyFont="1"/>
    <xf numFmtId="3" fontId="6" fillId="0" borderId="9" xfId="0" applyNumberFormat="1" applyFont="1" applyBorder="1"/>
  </cellXfs>
  <cellStyles count="2">
    <cellStyle name="Обычный" xfId="0" builtinId="0"/>
    <cellStyle name="Обычный 3" xfId="1" xr:uid="{5F1B4B7F-5BD3-4C48-B662-A188885ED58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41;&#1102;&#1076;&#1078;&#1077;&#1090;%20&#1057;&#1053;&#1058;%20&#1055;&#1088;&#1080;&#1073;&#1086;&#1088;%202015-202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мета ворот"/>
      <sheetName val="Протоколы"/>
      <sheetName val="Д-Р на 12.2015"/>
      <sheetName val="Д-Р 2016"/>
      <sheetName val="Бюджет 17-18гг"/>
      <sheetName val="Бюджет 18-19гг"/>
      <sheetName val="ФЭО сметы 19-20гг от Ирины"/>
      <sheetName val="Бюджет 19-20гг"/>
      <sheetName val="Бюджет 20-21гг"/>
      <sheetName val="ФЭО 21-22"/>
      <sheetName val="Бюджет 21-22гг"/>
      <sheetName val="ФЭО 22-23"/>
      <sheetName val="Бюджет 22-23гг"/>
      <sheetName val="Кадастрирование ЗОП"/>
      <sheetName val="Ремонт дороги-2018"/>
      <sheetName val="Кабель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36">
          <cell r="D36">
            <v>344828</v>
          </cell>
        </row>
        <row r="37">
          <cell r="D37">
            <v>344827.58620689658</v>
          </cell>
        </row>
        <row r="38">
          <cell r="D38">
            <v>57471.264367816097</v>
          </cell>
        </row>
        <row r="39">
          <cell r="D39">
            <v>103448.275862069</v>
          </cell>
        </row>
        <row r="40">
          <cell r="D40">
            <v>206896.55172413794</v>
          </cell>
        </row>
        <row r="41">
          <cell r="D41">
            <v>39080.45977011494</v>
          </cell>
        </row>
        <row r="42">
          <cell r="C42">
            <v>331158.74565517239</v>
          </cell>
        </row>
        <row r="43">
          <cell r="C43">
            <v>100994</v>
          </cell>
        </row>
        <row r="44">
          <cell r="C44">
            <v>400000</v>
          </cell>
        </row>
        <row r="47">
          <cell r="C47">
            <v>430250</v>
          </cell>
        </row>
        <row r="49">
          <cell r="C49">
            <v>120000</v>
          </cell>
        </row>
        <row r="54">
          <cell r="C54">
            <v>0</v>
          </cell>
        </row>
        <row r="59">
          <cell r="C59">
            <v>0</v>
          </cell>
        </row>
        <row r="61">
          <cell r="D61">
            <v>50000</v>
          </cell>
        </row>
        <row r="62">
          <cell r="D62">
            <v>0</v>
          </cell>
        </row>
        <row r="68">
          <cell r="D68">
            <v>50000</v>
          </cell>
        </row>
        <row r="69">
          <cell r="C69">
            <v>130000</v>
          </cell>
        </row>
        <row r="72">
          <cell r="C72">
            <v>188000</v>
          </cell>
        </row>
        <row r="74">
          <cell r="D74">
            <v>32000</v>
          </cell>
        </row>
        <row r="75">
          <cell r="D75">
            <v>23555</v>
          </cell>
        </row>
        <row r="76">
          <cell r="D76">
            <v>150000</v>
          </cell>
        </row>
        <row r="77">
          <cell r="D77">
            <v>33915</v>
          </cell>
        </row>
        <row r="78">
          <cell r="D78">
            <v>40000</v>
          </cell>
        </row>
        <row r="79">
          <cell r="D79">
            <v>4900</v>
          </cell>
        </row>
        <row r="164">
          <cell r="C164">
            <v>726000</v>
          </cell>
        </row>
        <row r="165">
          <cell r="C165">
            <v>1066666.6666666667</v>
          </cell>
        </row>
      </sheetData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966910-6771-4303-951B-09234A620628}">
  <dimension ref="A1:J71"/>
  <sheetViews>
    <sheetView tabSelected="1" zoomScaleNormal="100" workbookViewId="0">
      <selection activeCell="B52" sqref="B52"/>
    </sheetView>
  </sheetViews>
  <sheetFormatPr defaultRowHeight="14.5" x14ac:dyDescent="0.35"/>
  <cols>
    <col min="2" max="2" width="80" customWidth="1"/>
    <col min="3" max="3" width="12.90625" customWidth="1"/>
    <col min="4" max="4" width="14" customWidth="1"/>
    <col min="5" max="5" width="11.54296875" customWidth="1"/>
    <col min="6" max="6" width="11.453125" customWidth="1"/>
    <col min="7" max="7" width="10.453125" customWidth="1"/>
    <col min="10" max="10" width="10" bestFit="1" customWidth="1"/>
  </cols>
  <sheetData>
    <row r="1" spans="1:10" ht="46.5" customHeight="1" x14ac:dyDescent="0.55000000000000004">
      <c r="A1" s="1" t="s">
        <v>0</v>
      </c>
      <c r="B1" s="1"/>
      <c r="C1" s="1"/>
      <c r="D1" s="2"/>
    </row>
    <row r="2" spans="1:10" ht="16.5" customHeight="1" x14ac:dyDescent="0.55000000000000004">
      <c r="A2" s="3">
        <v>1808</v>
      </c>
      <c r="B2" s="3" t="s">
        <v>1</v>
      </c>
      <c r="C2" s="4"/>
    </row>
    <row r="3" spans="1:10" ht="16.5" customHeight="1" x14ac:dyDescent="0.55000000000000004">
      <c r="A3" s="3">
        <v>291</v>
      </c>
      <c r="B3" s="3" t="s">
        <v>2</v>
      </c>
      <c r="C3" s="4"/>
    </row>
    <row r="4" spans="1:10" ht="16.5" customHeight="1" x14ac:dyDescent="0.55000000000000004">
      <c r="A4" s="3">
        <v>282</v>
      </c>
      <c r="B4" s="3" t="s">
        <v>3</v>
      </c>
      <c r="C4" s="4"/>
    </row>
    <row r="5" spans="1:10" ht="16.5" customHeight="1" x14ac:dyDescent="0.55000000000000004">
      <c r="A5" s="3">
        <v>173</v>
      </c>
      <c r="B5" s="3" t="s">
        <v>4</v>
      </c>
      <c r="C5" s="4"/>
    </row>
    <row r="6" spans="1:10" ht="14" customHeight="1" thickBot="1" x14ac:dyDescent="0.6">
      <c r="A6" s="3"/>
      <c r="B6" s="3"/>
      <c r="C6" s="4"/>
    </row>
    <row r="7" spans="1:10" ht="15.5" thickTop="1" thickBot="1" x14ac:dyDescent="0.4">
      <c r="A7" s="5" t="s">
        <v>5</v>
      </c>
      <c r="B7" s="5" t="s">
        <v>6</v>
      </c>
      <c r="C7" s="6" t="s">
        <v>7</v>
      </c>
      <c r="D7" s="7"/>
    </row>
    <row r="8" spans="1:10" ht="48.5" customHeight="1" thickTop="1" thickBot="1" x14ac:dyDescent="0.4">
      <c r="A8" s="5"/>
      <c r="B8" s="5" t="s">
        <v>6</v>
      </c>
      <c r="C8" s="8" t="s">
        <v>8</v>
      </c>
      <c r="D8" s="8" t="s">
        <v>9</v>
      </c>
      <c r="E8" s="9"/>
    </row>
    <row r="9" spans="1:10" ht="14" customHeight="1" thickTop="1" thickBot="1" x14ac:dyDescent="0.4">
      <c r="A9" s="10">
        <v>1</v>
      </c>
      <c r="B9" s="11" t="s">
        <v>10</v>
      </c>
      <c r="C9" s="12">
        <f>SUM(C10:C16)</f>
        <v>1427710.8835862069</v>
      </c>
      <c r="D9" s="13"/>
    </row>
    <row r="10" spans="1:10" ht="14" customHeight="1" thickTop="1" x14ac:dyDescent="0.35">
      <c r="A10" s="14"/>
      <c r="B10" s="15" t="s">
        <v>11</v>
      </c>
      <c r="C10" s="16">
        <f>'[1]Бюджет 22-23гг'!D36</f>
        <v>344828</v>
      </c>
      <c r="D10" s="17"/>
    </row>
    <row r="11" spans="1:10" ht="14" customHeight="1" x14ac:dyDescent="0.35">
      <c r="A11" s="14"/>
      <c r="B11" s="15" t="s">
        <v>12</v>
      </c>
      <c r="C11" s="16">
        <f>'[1]Бюджет 22-23гг'!D37</f>
        <v>344827.58620689658</v>
      </c>
      <c r="D11" s="17"/>
      <c r="F11" s="18"/>
      <c r="J11" s="18"/>
    </row>
    <row r="12" spans="1:10" ht="14" customHeight="1" x14ac:dyDescent="0.35">
      <c r="A12" s="14"/>
      <c r="B12" s="15" t="s">
        <v>13</v>
      </c>
      <c r="C12" s="16">
        <f>'[1]Бюджет 22-23гг'!D38</f>
        <v>57471.264367816097</v>
      </c>
      <c r="D12" s="17"/>
    </row>
    <row r="13" spans="1:10" ht="14" customHeight="1" x14ac:dyDescent="0.35">
      <c r="A13" s="14"/>
      <c r="B13" s="19" t="s">
        <v>14</v>
      </c>
      <c r="C13" s="16">
        <f>'[1]Бюджет 22-23гг'!D39</f>
        <v>103448.275862069</v>
      </c>
      <c r="D13" s="17"/>
    </row>
    <row r="14" spans="1:10" ht="14" customHeight="1" x14ac:dyDescent="0.35">
      <c r="A14" s="14"/>
      <c r="B14" s="15" t="s">
        <v>15</v>
      </c>
      <c r="C14" s="16">
        <f>'[1]Бюджет 22-23гг'!D40</f>
        <v>206896.55172413794</v>
      </c>
      <c r="D14" s="17"/>
      <c r="J14" s="18"/>
    </row>
    <row r="15" spans="1:10" ht="14" customHeight="1" x14ac:dyDescent="0.35">
      <c r="A15" s="14"/>
      <c r="B15" s="19" t="s">
        <v>16</v>
      </c>
      <c r="C15" s="16">
        <f>'[1]Бюджет 22-23гг'!D41</f>
        <v>39080.45977011494</v>
      </c>
      <c r="D15" s="17"/>
    </row>
    <row r="16" spans="1:10" ht="14" customHeight="1" thickBot="1" x14ac:dyDescent="0.4">
      <c r="A16" s="20"/>
      <c r="B16" s="21" t="s">
        <v>17</v>
      </c>
      <c r="C16" s="22">
        <f>'[1]Бюджет 22-23гг'!C42</f>
        <v>331158.74565517239</v>
      </c>
      <c r="D16" s="23"/>
      <c r="F16" s="24"/>
    </row>
    <row r="17" spans="1:10" ht="13.5" customHeight="1" thickTop="1" thickBot="1" x14ac:dyDescent="0.4">
      <c r="A17" s="25">
        <v>2</v>
      </c>
      <c r="B17" s="11" t="s">
        <v>18</v>
      </c>
      <c r="C17" s="26">
        <f>'[1]Бюджет 22-23гг'!C43</f>
        <v>100994</v>
      </c>
      <c r="D17" s="13"/>
      <c r="J17" s="24"/>
    </row>
    <row r="18" spans="1:10" ht="28.5" customHeight="1" thickTop="1" thickBot="1" x14ac:dyDescent="0.4">
      <c r="A18" s="25">
        <v>3</v>
      </c>
      <c r="B18" s="27" t="s">
        <v>19</v>
      </c>
      <c r="C18" s="28">
        <f>'[1]Бюджет 22-23гг'!C44</f>
        <v>400000</v>
      </c>
      <c r="D18" s="13"/>
      <c r="J18" s="24"/>
    </row>
    <row r="19" spans="1:10" ht="15" customHeight="1" thickTop="1" thickBot="1" x14ac:dyDescent="0.4">
      <c r="A19" s="25">
        <v>4</v>
      </c>
      <c r="B19" s="11" t="s">
        <v>20</v>
      </c>
      <c r="C19" s="28">
        <f>'[1]Бюджет 22-23гг'!C47</f>
        <v>430250</v>
      </c>
      <c r="D19" s="13"/>
      <c r="J19" s="24"/>
    </row>
    <row r="20" spans="1:10" ht="15" customHeight="1" thickTop="1" thickBot="1" x14ac:dyDescent="0.4">
      <c r="A20" s="10">
        <v>5</v>
      </c>
      <c r="B20" s="11" t="s">
        <v>21</v>
      </c>
      <c r="C20" s="28">
        <f>C21</f>
        <v>120000</v>
      </c>
      <c r="D20" s="13"/>
    </row>
    <row r="21" spans="1:10" ht="16" customHeight="1" thickTop="1" thickBot="1" x14ac:dyDescent="0.4">
      <c r="A21" s="14"/>
      <c r="B21" s="29" t="s">
        <v>22</v>
      </c>
      <c r="C21" s="30">
        <f>'[1]Бюджет 22-23гг'!C49</f>
        <v>120000</v>
      </c>
      <c r="D21" s="31"/>
    </row>
    <row r="22" spans="1:10" ht="15.5" customHeight="1" thickTop="1" x14ac:dyDescent="0.35">
      <c r="A22" s="32">
        <v>6</v>
      </c>
      <c r="B22" s="33" t="s">
        <v>23</v>
      </c>
      <c r="C22" s="34">
        <f>SUM(C23:C24)</f>
        <v>50000</v>
      </c>
      <c r="D22" s="35"/>
    </row>
    <row r="23" spans="1:10" ht="29" customHeight="1" x14ac:dyDescent="0.35">
      <c r="A23" s="36"/>
      <c r="B23" s="29" t="s">
        <v>24</v>
      </c>
      <c r="C23" s="37">
        <f>'[1]Бюджет 22-23гг'!D61</f>
        <v>50000</v>
      </c>
      <c r="D23" s="31"/>
    </row>
    <row r="24" spans="1:10" ht="14.5" customHeight="1" thickBot="1" x14ac:dyDescent="0.4">
      <c r="A24" s="38"/>
      <c r="B24" s="39" t="s">
        <v>25</v>
      </c>
      <c r="C24" s="37">
        <f>'[1]Бюджет 22-23гг'!D62</f>
        <v>0</v>
      </c>
      <c r="D24" s="23"/>
    </row>
    <row r="25" spans="1:10" ht="15.5" customHeight="1" thickTop="1" x14ac:dyDescent="0.35">
      <c r="A25" s="10">
        <v>7</v>
      </c>
      <c r="B25" s="40" t="s">
        <v>26</v>
      </c>
      <c r="C25" s="34">
        <f>C26</f>
        <v>50000</v>
      </c>
      <c r="D25" s="35"/>
    </row>
    <row r="26" spans="1:10" ht="15.5" customHeight="1" thickBot="1" x14ac:dyDescent="0.4">
      <c r="A26" s="20"/>
      <c r="B26" s="41" t="s">
        <v>27</v>
      </c>
      <c r="C26" s="42">
        <f>'[1]Бюджет 22-23гг'!D68</f>
        <v>50000</v>
      </c>
      <c r="D26" s="43"/>
    </row>
    <row r="27" spans="1:10" ht="14.5" customHeight="1" thickTop="1" thickBot="1" x14ac:dyDescent="0.4">
      <c r="A27" s="25">
        <v>8</v>
      </c>
      <c r="B27" s="44" t="s">
        <v>28</v>
      </c>
      <c r="C27" s="28">
        <v>0</v>
      </c>
      <c r="D27" s="13"/>
    </row>
    <row r="28" spans="1:10" ht="29" customHeight="1" thickTop="1" thickBot="1" x14ac:dyDescent="0.4">
      <c r="A28" s="25">
        <v>9</v>
      </c>
      <c r="B28" s="45" t="s">
        <v>29</v>
      </c>
      <c r="C28" s="28">
        <f>'[1]Бюджет 22-23гг'!C69</f>
        <v>130000</v>
      </c>
      <c r="D28" s="13"/>
    </row>
    <row r="29" spans="1:10" ht="16.5" customHeight="1" thickTop="1" thickBot="1" x14ac:dyDescent="0.4">
      <c r="A29" s="25">
        <v>10</v>
      </c>
      <c r="B29" s="44" t="s">
        <v>30</v>
      </c>
      <c r="C29" s="28">
        <f>'[1]Бюджет 22-23гг'!C54</f>
        <v>0</v>
      </c>
      <c r="D29" s="13"/>
    </row>
    <row r="30" spans="1:10" ht="16.5" customHeight="1" thickTop="1" thickBot="1" x14ac:dyDescent="0.4">
      <c r="A30" s="25">
        <v>11</v>
      </c>
      <c r="B30" s="44" t="s">
        <v>31</v>
      </c>
      <c r="C30" s="28">
        <f>'[1]Бюджет 22-23гг'!C59</f>
        <v>0</v>
      </c>
      <c r="D30" s="13"/>
    </row>
    <row r="31" spans="1:10" ht="15" customHeight="1" thickTop="1" thickBot="1" x14ac:dyDescent="0.4">
      <c r="A31" s="25">
        <v>12</v>
      </c>
      <c r="B31" s="44" t="s">
        <v>32</v>
      </c>
      <c r="C31" s="28">
        <f>'[1]Бюджет 22-23гг'!C72</f>
        <v>188000</v>
      </c>
      <c r="D31" s="13"/>
    </row>
    <row r="32" spans="1:10" ht="15" customHeight="1" thickTop="1" thickBot="1" x14ac:dyDescent="0.4">
      <c r="A32" s="10">
        <v>13</v>
      </c>
      <c r="B32" s="11" t="s">
        <v>33</v>
      </c>
      <c r="C32" s="28">
        <f>SUM(C33:C38)</f>
        <v>284370</v>
      </c>
      <c r="D32" s="13"/>
    </row>
    <row r="33" spans="1:8" ht="12.5" customHeight="1" thickTop="1" x14ac:dyDescent="0.35">
      <c r="A33" s="14"/>
      <c r="B33" s="46" t="s">
        <v>34</v>
      </c>
      <c r="C33" s="47">
        <f>'[1]Бюджет 22-23гг'!D74</f>
        <v>32000</v>
      </c>
      <c r="D33" s="17"/>
      <c r="F33" s="18"/>
    </row>
    <row r="34" spans="1:8" ht="12.5" customHeight="1" x14ac:dyDescent="0.35">
      <c r="A34" s="14"/>
      <c r="B34" s="48" t="s">
        <v>35</v>
      </c>
      <c r="C34" s="47">
        <f>'[1]Бюджет 22-23гг'!D75</f>
        <v>23555</v>
      </c>
      <c r="D34" s="31"/>
    </row>
    <row r="35" spans="1:8" ht="12.5" customHeight="1" x14ac:dyDescent="0.35">
      <c r="A35" s="14"/>
      <c r="B35" s="48" t="s">
        <v>36</v>
      </c>
      <c r="C35" s="47">
        <f>'[1]Бюджет 22-23гг'!D76</f>
        <v>150000</v>
      </c>
      <c r="D35" s="31"/>
    </row>
    <row r="36" spans="1:8" ht="12.5" customHeight="1" x14ac:dyDescent="0.35">
      <c r="A36" s="14"/>
      <c r="B36" s="48" t="s">
        <v>37</v>
      </c>
      <c r="C36" s="47">
        <f>'[1]Бюджет 22-23гг'!D77</f>
        <v>33915</v>
      </c>
      <c r="D36" s="31"/>
    </row>
    <row r="37" spans="1:8" ht="12.5" customHeight="1" x14ac:dyDescent="0.35">
      <c r="A37" s="14"/>
      <c r="B37" s="48" t="s">
        <v>38</v>
      </c>
      <c r="C37" s="47">
        <f>'[1]Бюджет 22-23гг'!D78</f>
        <v>40000</v>
      </c>
      <c r="D37" s="31"/>
    </row>
    <row r="38" spans="1:8" ht="12.5" customHeight="1" thickBot="1" x14ac:dyDescent="0.4">
      <c r="A38" s="20"/>
      <c r="B38" s="49" t="s">
        <v>39</v>
      </c>
      <c r="C38" s="47">
        <f>'[1]Бюджет 22-23гг'!D79</f>
        <v>4900</v>
      </c>
      <c r="D38" s="31"/>
    </row>
    <row r="39" spans="1:8" ht="15.5" thickTop="1" thickBot="1" x14ac:dyDescent="0.4">
      <c r="A39" s="25"/>
      <c r="B39" s="44" t="s">
        <v>40</v>
      </c>
      <c r="C39" s="28">
        <f>C32+C31+C30+C29+C28+C27+C25+C22+C20+C19+C18+C17+C9</f>
        <v>3181324.8835862069</v>
      </c>
      <c r="D39" s="28"/>
    </row>
    <row r="40" spans="1:8" ht="16.5" customHeight="1" thickTop="1" x14ac:dyDescent="0.45">
      <c r="A40" s="50"/>
      <c r="B40" s="50" t="s">
        <v>41</v>
      </c>
      <c r="C40" s="51">
        <f>C39/A2</f>
        <v>1759.5823471162648</v>
      </c>
    </row>
    <row r="41" spans="1:8" ht="16.5" customHeight="1" x14ac:dyDescent="0.45">
      <c r="A41" s="50"/>
      <c r="B41" s="50" t="s">
        <v>42</v>
      </c>
      <c r="C41" s="51">
        <f>C40*6</f>
        <v>10557.494082697589</v>
      </c>
    </row>
    <row r="42" spans="1:8" ht="16.5" customHeight="1" x14ac:dyDescent="0.45">
      <c r="A42" s="50"/>
      <c r="B42" s="50"/>
      <c r="C42" s="51"/>
    </row>
    <row r="43" spans="1:8" ht="16.5" customHeight="1" x14ac:dyDescent="0.45">
      <c r="A43" s="50" t="s">
        <v>43</v>
      </c>
      <c r="B43" s="50"/>
      <c r="C43" s="51"/>
      <c r="D43" s="52"/>
    </row>
    <row r="45" spans="1:8" ht="29" x14ac:dyDescent="0.35">
      <c r="A45" s="53" t="s">
        <v>5</v>
      </c>
      <c r="B45" s="53" t="s">
        <v>44</v>
      </c>
      <c r="C45" s="8" t="s">
        <v>7</v>
      </c>
      <c r="D45" s="8" t="s">
        <v>45</v>
      </c>
      <c r="E45" s="9"/>
      <c r="F45" s="9"/>
      <c r="G45" s="9"/>
      <c r="H45" s="9"/>
    </row>
    <row r="46" spans="1:8" x14ac:dyDescent="0.35">
      <c r="B46" s="54" t="s">
        <v>46</v>
      </c>
      <c r="C46" s="55">
        <f>'[1]Бюджет 22-23гг'!C164</f>
        <v>726000</v>
      </c>
      <c r="D46" s="56"/>
    </row>
    <row r="47" spans="1:8" x14ac:dyDescent="0.35">
      <c r="B47" s="57" t="s">
        <v>47</v>
      </c>
      <c r="C47" s="58">
        <f>'[1]Бюджет 22-23гг'!C165</f>
        <v>1066666.6666666667</v>
      </c>
      <c r="D47" s="59"/>
    </row>
    <row r="48" spans="1:8" ht="15.5" x14ac:dyDescent="0.35">
      <c r="A48" s="9" t="s">
        <v>48</v>
      </c>
      <c r="B48" s="59"/>
      <c r="C48" s="60">
        <f>SUM(C46:C47)</f>
        <v>1792666.6666666667</v>
      </c>
      <c r="D48" s="59"/>
    </row>
    <row r="49" spans="1:5" ht="15.5" x14ac:dyDescent="0.35">
      <c r="B49" s="59" t="s">
        <v>49</v>
      </c>
      <c r="C49" s="60">
        <f>C48/A4</f>
        <v>6356.9739952718683</v>
      </c>
      <c r="D49" s="59"/>
    </row>
    <row r="51" spans="1:5" ht="29" x14ac:dyDescent="0.35">
      <c r="A51" s="53" t="s">
        <v>5</v>
      </c>
      <c r="B51" s="53" t="s">
        <v>50</v>
      </c>
      <c r="C51" s="8" t="s">
        <v>7</v>
      </c>
      <c r="D51" s="8" t="s">
        <v>45</v>
      </c>
    </row>
    <row r="52" spans="1:5" x14ac:dyDescent="0.35">
      <c r="B52" s="54" t="s">
        <v>51</v>
      </c>
      <c r="C52" s="55">
        <f>340000/4</f>
        <v>85000</v>
      </c>
      <c r="D52" s="56"/>
    </row>
    <row r="53" spans="1:5" ht="15.5" x14ac:dyDescent="0.35">
      <c r="A53" s="9" t="s">
        <v>48</v>
      </c>
      <c r="B53" s="59"/>
      <c r="C53" s="60">
        <f>SUM(C52:C52)</f>
        <v>85000</v>
      </c>
      <c r="D53" s="59"/>
    </row>
    <row r="54" spans="1:5" ht="15.5" x14ac:dyDescent="0.35">
      <c r="B54" s="59" t="s">
        <v>49</v>
      </c>
      <c r="C54" s="60">
        <f>C53/A4</f>
        <v>301.41843971631204</v>
      </c>
      <c r="D54" s="59"/>
    </row>
    <row r="55" spans="1:5" x14ac:dyDescent="0.35">
      <c r="E55" s="18"/>
    </row>
    <row r="57" spans="1:5" ht="29" x14ac:dyDescent="0.35">
      <c r="A57" s="53" t="s">
        <v>5</v>
      </c>
      <c r="B57" s="53" t="s">
        <v>52</v>
      </c>
      <c r="C57" s="8" t="s">
        <v>53</v>
      </c>
      <c r="D57" s="8" t="s">
        <v>54</v>
      </c>
    </row>
    <row r="58" spans="1:5" x14ac:dyDescent="0.35">
      <c r="B58" s="61" t="s">
        <v>55</v>
      </c>
      <c r="C58" s="62">
        <v>90000</v>
      </c>
      <c r="D58" s="63"/>
    </row>
    <row r="59" spans="1:5" x14ac:dyDescent="0.35">
      <c r="B59" s="57" t="s">
        <v>56</v>
      </c>
      <c r="C59" s="58">
        <v>348000</v>
      </c>
      <c r="D59" s="59" t="s">
        <v>57</v>
      </c>
    </row>
    <row r="60" spans="1:5" x14ac:dyDescent="0.35">
      <c r="B60" s="59" t="s">
        <v>58</v>
      </c>
      <c r="C60" s="58">
        <v>149101</v>
      </c>
      <c r="D60" s="59" t="s">
        <v>57</v>
      </c>
    </row>
    <row r="61" spans="1:5" x14ac:dyDescent="0.35">
      <c r="B61" s="59" t="s">
        <v>59</v>
      </c>
      <c r="C61" s="58">
        <v>20000</v>
      </c>
      <c r="D61" s="64"/>
    </row>
    <row r="62" spans="1:5" ht="15.5" x14ac:dyDescent="0.35">
      <c r="A62" s="9" t="s">
        <v>48</v>
      </c>
      <c r="B62" s="59"/>
      <c r="C62" s="60">
        <f>SUM(C58:C61)</f>
        <v>607101</v>
      </c>
      <c r="D62" s="59"/>
      <c r="E62" s="18"/>
    </row>
    <row r="63" spans="1:5" ht="15.5" x14ac:dyDescent="0.35">
      <c r="B63" s="65" t="s">
        <v>60</v>
      </c>
      <c r="C63" s="66">
        <f>C62/A3</f>
        <v>2086.2577319587631</v>
      </c>
    </row>
    <row r="64" spans="1:5" ht="15.5" x14ac:dyDescent="0.35">
      <c r="C64" s="67"/>
    </row>
    <row r="66" spans="1:4" ht="29" x14ac:dyDescent="0.35">
      <c r="A66" s="53" t="s">
        <v>5</v>
      </c>
      <c r="B66" s="53" t="s">
        <v>61</v>
      </c>
      <c r="C66" s="8" t="s">
        <v>53</v>
      </c>
      <c r="D66" s="8" t="s">
        <v>54</v>
      </c>
    </row>
    <row r="67" spans="1:4" x14ac:dyDescent="0.35">
      <c r="B67" s="68" t="s">
        <v>62</v>
      </c>
      <c r="C67" s="55">
        <v>89000</v>
      </c>
      <c r="D67" s="69"/>
    </row>
    <row r="68" spans="1:4" x14ac:dyDescent="0.35">
      <c r="B68" s="70" t="s">
        <v>63</v>
      </c>
      <c r="C68" s="58">
        <v>350000</v>
      </c>
      <c r="D68" s="59" t="s">
        <v>57</v>
      </c>
    </row>
    <row r="69" spans="1:4" s="71" customFormat="1" ht="14.5" customHeight="1" x14ac:dyDescent="0.5">
      <c r="A69"/>
      <c r="B69" s="70" t="s">
        <v>64</v>
      </c>
      <c r="C69" s="58">
        <v>20000</v>
      </c>
      <c r="D69" s="59" t="s">
        <v>57</v>
      </c>
    </row>
    <row r="70" spans="1:4" ht="15.5" x14ac:dyDescent="0.35">
      <c r="A70" s="9" t="s">
        <v>48</v>
      </c>
      <c r="C70" s="72">
        <f>SUM(C67:C69)</f>
        <v>459000</v>
      </c>
      <c r="D70" s="73"/>
    </row>
    <row r="71" spans="1:4" ht="15.5" x14ac:dyDescent="0.35">
      <c r="B71" s="59" t="s">
        <v>65</v>
      </c>
      <c r="C71" s="74">
        <f>C70/A3</f>
        <v>1577.319587628866</v>
      </c>
    </row>
  </sheetData>
  <mergeCells count="8">
    <mergeCell ref="A25:A26"/>
    <mergeCell ref="A32:A38"/>
    <mergeCell ref="A1:D1"/>
    <mergeCell ref="A7:A8"/>
    <mergeCell ref="B7:B8"/>
    <mergeCell ref="C7:D7"/>
    <mergeCell ref="A9:A16"/>
    <mergeCell ref="A20:A21"/>
  </mergeCells>
  <pageMargins left="0.7" right="0.7" top="0.75" bottom="0.75" header="0.3" footer="0.3"/>
  <pageSetup paperSize="9" scale="84" orientation="portrait" r:id="rId1"/>
  <colBreaks count="1" manualBreakCount="1">
    <brk id="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439EAC-1FE2-40E4-A522-BD95523D970A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ФЭО 22-23</vt:lpstr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alepakin</dc:creator>
  <cp:lastModifiedBy>alepakin</cp:lastModifiedBy>
  <dcterms:created xsi:type="dcterms:W3CDTF">2022-06-30T06:41:13Z</dcterms:created>
  <dcterms:modified xsi:type="dcterms:W3CDTF">2022-06-30T06:47:20Z</dcterms:modified>
</cp:coreProperties>
</file>