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ffice\СНТ Прибор\Финансовая отчётность\"/>
    </mc:Choice>
  </mc:AlternateContent>
  <xr:revisionPtr revIDLastSave="0" documentId="13_ncr:1_{236123BA-D6E9-444C-8150-83BA751FB07C}" xr6:coauthVersionLast="47" xr6:coauthVersionMax="47" xr10:uidLastSave="{00000000-0000-0000-0000-000000000000}"/>
  <bookViews>
    <workbookView xWindow="-110" yWindow="-110" windowWidth="19420" windowHeight="11020" xr2:uid="{20EE90FA-6FA3-4605-8E58-CDBF7BE6E7C5}"/>
  </bookViews>
  <sheets>
    <sheet name="ФЭО 23-24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1" i="1" l="1"/>
  <c r="C52" i="1" s="1"/>
  <c r="C53" i="1" s="1"/>
  <c r="C46" i="1"/>
  <c r="C45" i="1"/>
  <c r="C44" i="1"/>
  <c r="C35" i="1"/>
  <c r="C34" i="1"/>
  <c r="C33" i="1"/>
  <c r="C32" i="1"/>
  <c r="C30" i="1"/>
  <c r="C29" i="1"/>
  <c r="C28" i="1"/>
  <c r="C27" i="1"/>
  <c r="C25" i="1"/>
  <c r="C23" i="1"/>
  <c r="C22" i="1" s="1"/>
  <c r="C21" i="1"/>
  <c r="C20" i="1" s="1"/>
  <c r="C19" i="1"/>
  <c r="C18" i="1"/>
  <c r="C17" i="1"/>
  <c r="C16" i="1"/>
  <c r="C15" i="1"/>
  <c r="C14" i="1"/>
  <c r="C13" i="1"/>
  <c r="C12" i="1"/>
  <c r="C11" i="1"/>
  <c r="C10" i="1"/>
  <c r="C9" i="1" l="1"/>
  <c r="C31" i="1"/>
  <c r="C24" i="1"/>
  <c r="C47" i="1"/>
  <c r="C48" i="1" s="1"/>
  <c r="C36" i="1" l="1"/>
  <c r="C37" i="1" s="1"/>
  <c r="C38" i="1" s="1"/>
</calcChain>
</file>

<file path=xl/sharedStrings.xml><?xml version="1.0" encoding="utf-8"?>
<sst xmlns="http://schemas.openxmlformats.org/spreadsheetml/2006/main" count="55" uniqueCount="48">
  <si>
    <t>I. Финансово-экономическое обоснование  размера членских взносов 
на 2 полугодие 2023 - 1 полугодие 2024гг. СНТ "ПРИБОР"</t>
  </si>
  <si>
    <t>соток частная собственность земли в пределах СНТ "Прибор"</t>
  </si>
  <si>
    <t>земельных участков (всего 292 - сторожка)</t>
  </si>
  <si>
    <t>собственников земельных участков</t>
  </si>
  <si>
    <t>члена СНТ</t>
  </si>
  <si>
    <t>№ п/п</t>
  </si>
  <si>
    <t>Текущие расходы:Членские взносы</t>
  </si>
  <si>
    <t>Сумма,руб.</t>
  </si>
  <si>
    <t xml:space="preserve">ФОТ и налоги с ФОТ в т.ч: </t>
  </si>
  <si>
    <t>- з/п председателя правления, включая НДФЛ 13%</t>
  </si>
  <si>
    <t>- з/пбухгалтера, включая НДФЛ 13%</t>
  </si>
  <si>
    <t>- з/п энергетика, включая НДФЛ 13%</t>
  </si>
  <si>
    <t>- з/п сантехника, включая НДФЛ 13%</t>
  </si>
  <si>
    <t>- з/п сторожа, включая НДФЛ 13%</t>
  </si>
  <si>
    <t>- з/п сборщики, включая НДФЛ 13%</t>
  </si>
  <si>
    <t>- Соц.платежи (ОПС-22%+ОСС-2,9%+ОМС-5,1%+НсиПз-0,2%)</t>
  </si>
  <si>
    <t>Земельный налог КС=33664512 руб; ставка налога 0,3% за год</t>
  </si>
  <si>
    <t>ТО дорог в т.ч.</t>
  </si>
  <si>
    <t xml:space="preserve">- выравнивание полотна, очистка полотна от снега На основании расходов сметы 21-22г. </t>
  </si>
  <si>
    <t xml:space="preserve">ТО электросетей, в т.ч. </t>
  </si>
  <si>
    <t>- ремонт/замена оборудования, включая стоимость запчастей и материалов. На основании расходов сметы 21-22г.</t>
  </si>
  <si>
    <t>ТО инфраструктуры общего пользования в т.ч.</t>
  </si>
  <si>
    <t>- ремонт кровли сторожки</t>
  </si>
  <si>
    <t>ТО Дренажной системы:</t>
  </si>
  <si>
    <r>
      <t>ТО земель общего пользования (</t>
    </r>
    <r>
      <rPr>
        <sz val="11"/>
        <color theme="1"/>
        <rFont val="Calibri"/>
        <family val="2"/>
        <charset val="204"/>
        <scheme val="minor"/>
      </rPr>
      <t>покос травы, сбор мусора, сжигание веток, обрезка и повалка деревьев, чистка реки,система дренажа и т.д.)</t>
    </r>
  </si>
  <si>
    <t>ТО системы водоснабжения</t>
  </si>
  <si>
    <t>ТО системы противопожарной безопасности</t>
  </si>
  <si>
    <t>Резерв по  чрезвычайным ситуациям (авария срочный ремонт) всех систем</t>
  </si>
  <si>
    <t>Операционные расходы в т.ч.</t>
  </si>
  <si>
    <t>Банковское обслуживание  На основании фактических  расходов  2 пол 20-пер пол 21г.</t>
  </si>
  <si>
    <t>Канц.принадлежности,проезд,почтовые расходы</t>
  </si>
  <si>
    <t>Судебные издержки(взыскание долгов 15%-20% от суммы долга)</t>
  </si>
  <si>
    <t>тех. обслуживание ПО (ИТС 1С) данные сайта 1С при непрерывном обсл.12 мес.</t>
  </si>
  <si>
    <t>ИТОГО за счет членских взносов</t>
  </si>
  <si>
    <t>Сумма членских взносов за 1 сот</t>
  </si>
  <si>
    <t>Сумма членских взносов за 6 сот</t>
  </si>
  <si>
    <t>ВСЕГО</t>
  </si>
  <si>
    <t>Сумма целевого взноса  с садовода-собственника</t>
  </si>
  <si>
    <t>Целевые взносы: Замена кабеля. Укладка</t>
  </si>
  <si>
    <t>Укладка кабеля</t>
  </si>
  <si>
    <t xml:space="preserve"> </t>
  </si>
  <si>
    <t>Ямочный ремонт лесной дороги асфальтом</t>
  </si>
  <si>
    <t>II. Целевые взносы</t>
  </si>
  <si>
    <t xml:space="preserve">Дополнительный взнос на укладку асф. крошки на 210м участка вследствие задержки выполнения работ и соответствующего подорожания стоимости работ на 30% за год </t>
  </si>
  <si>
    <t>Оплата потерь э/э  в электросети СНТ и расходов э/э на общественные нужды</t>
  </si>
  <si>
    <t>Вывоз мусора 50 конт по 6900руб.за контейнер + 10конт. по 10400 строит.</t>
  </si>
  <si>
    <t>Целевые взносы: ремонт центральной дороги, этап 2</t>
  </si>
  <si>
    <t>Отсыпка дроблёным щебнем 20-40 1-й улицы и вдоль речки, 500м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</si>
</sst>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/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52">
    <xf numFmtId="0" fontId="0" fillId="0" borderId="0" xfId="0"/>
    <xf numFmtId="0" fontId="2" fillId="0" borderId="0" xfId="0" applyFont="1" applyAlignment="1">
      <alignment horizontal="center" wrapText="1"/>
    </xf>
    <xf numFmtId="0" fontId="0" fillId="0" borderId="0" xfId="0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2" xfId="0" applyFont="1" applyBorder="1" applyAlignment="1">
      <alignment horizontal="right" vertical="top"/>
    </xf>
    <xf numFmtId="0" fontId="1" fillId="0" borderId="1" xfId="0" applyFont="1" applyBorder="1"/>
    <xf numFmtId="3" fontId="1" fillId="0" borderId="1" xfId="0" applyNumberFormat="1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0" fillId="0" borderId="4" xfId="0" quotePrefix="1" applyBorder="1"/>
    <xf numFmtId="3" fontId="0" fillId="0" borderId="4" xfId="0" applyNumberFormat="1" applyBorder="1" applyAlignment="1">
      <alignment horizontal="right" vertical="top"/>
    </xf>
    <xf numFmtId="4" fontId="0" fillId="0" borderId="0" xfId="0" applyNumberFormat="1"/>
    <xf numFmtId="0" fontId="0" fillId="2" borderId="4" xfId="0" quotePrefix="1" applyFill="1" applyBorder="1"/>
    <xf numFmtId="0" fontId="1" fillId="0" borderId="5" xfId="0" applyFont="1" applyBorder="1" applyAlignment="1">
      <alignment horizontal="right" vertical="top"/>
    </xf>
    <xf numFmtId="0" fontId="0" fillId="2" borderId="5" xfId="0" quotePrefix="1" applyFill="1" applyBorder="1"/>
    <xf numFmtId="3" fontId="0" fillId="2" borderId="5" xfId="0" applyNumberFormat="1" applyFill="1" applyBorder="1" applyAlignment="1">
      <alignment horizontal="right" vertical="top"/>
    </xf>
    <xf numFmtId="1" fontId="0" fillId="0" borderId="0" xfId="0" applyNumberFormat="1"/>
    <xf numFmtId="0" fontId="1" fillId="0" borderId="1" xfId="0" applyFont="1" applyBorder="1" applyAlignment="1">
      <alignment horizontal="right" vertical="top"/>
    </xf>
    <xf numFmtId="164" fontId="1" fillId="0" borderId="1" xfId="0" applyNumberFormat="1" applyFont="1" applyBorder="1" applyAlignment="1">
      <alignment horizontal="right" vertical="top"/>
    </xf>
    <xf numFmtId="0" fontId="1" fillId="0" borderId="1" xfId="0" applyFont="1" applyBorder="1" applyAlignment="1">
      <alignment wrapText="1"/>
    </xf>
    <xf numFmtId="164" fontId="1" fillId="2" borderId="1" xfId="0" applyNumberFormat="1" applyFont="1" applyFill="1" applyBorder="1" applyAlignment="1">
      <alignment horizontal="right" vertical="top"/>
    </xf>
    <xf numFmtId="0" fontId="0" fillId="0" borderId="7" xfId="0" quotePrefix="1" applyBorder="1" applyAlignment="1">
      <alignment horizontal="left" vertical="top" wrapText="1"/>
    </xf>
    <xf numFmtId="164" fontId="0" fillId="0" borderId="7" xfId="0" applyNumberFormat="1" applyBorder="1" applyAlignment="1">
      <alignment horizontal="right" vertical="top"/>
    </xf>
    <xf numFmtId="0" fontId="1" fillId="0" borderId="2" xfId="0" applyFont="1" applyBorder="1" applyAlignment="1">
      <alignment horizontal="right" vertical="top"/>
    </xf>
    <xf numFmtId="0" fontId="1" fillId="0" borderId="2" xfId="0" applyFont="1" applyBorder="1" applyAlignment="1">
      <alignment horizontal="left" vertical="top" wrapText="1"/>
    </xf>
    <xf numFmtId="164" fontId="1" fillId="2" borderId="2" xfId="0" applyNumberFormat="1" applyFont="1" applyFill="1" applyBorder="1" applyAlignment="1">
      <alignment horizontal="right" vertical="top"/>
    </xf>
    <xf numFmtId="0" fontId="0" fillId="0" borderId="7" xfId="0" applyBorder="1" applyAlignment="1">
      <alignment horizontal="right" vertical="top"/>
    </xf>
    <xf numFmtId="164" fontId="0" fillId="2" borderId="7" xfId="0" applyNumberFormat="1" applyFill="1" applyBorder="1" applyAlignment="1">
      <alignment horizontal="right" vertical="top"/>
    </xf>
    <xf numFmtId="0" fontId="1" fillId="0" borderId="2" xfId="0" applyFont="1" applyBorder="1"/>
    <xf numFmtId="0" fontId="0" fillId="0" borderId="6" xfId="0" quotePrefix="1" applyBorder="1" applyAlignment="1">
      <alignment wrapText="1"/>
    </xf>
    <xf numFmtId="164" fontId="0" fillId="0" borderId="6" xfId="0" applyNumberFormat="1" applyBorder="1" applyAlignment="1">
      <alignment horizontal="right" vertical="top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0" fillId="0" borderId="3" xfId="0" applyBorder="1"/>
    <xf numFmtId="164" fontId="0" fillId="2" borderId="3" xfId="0" applyNumberFormat="1" applyFill="1" applyBorder="1" applyAlignment="1">
      <alignment horizontal="right" vertical="top"/>
    </xf>
    <xf numFmtId="0" fontId="0" fillId="0" borderId="8" xfId="0" applyBorder="1"/>
    <xf numFmtId="0" fontId="4" fillId="0" borderId="0" xfId="0" applyFont="1"/>
    <xf numFmtId="3" fontId="4" fillId="0" borderId="0" xfId="0" applyNumberFormat="1" applyFont="1"/>
    <xf numFmtId="3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0" fillId="0" borderId="10" xfId="0" applyBorder="1" applyAlignment="1">
      <alignment horizontal="left" vertical="top" wrapText="1"/>
    </xf>
    <xf numFmtId="164" fontId="0" fillId="2" borderId="10" xfId="0" applyNumberFormat="1" applyFill="1" applyBorder="1" applyAlignment="1">
      <alignment horizontal="right" vertical="top"/>
    </xf>
    <xf numFmtId="3" fontId="0" fillId="0" borderId="9" xfId="0" applyNumberFormat="1" applyBorder="1" applyAlignment="1">
      <alignment wrapText="1"/>
    </xf>
    <xf numFmtId="164" fontId="0" fillId="2" borderId="9" xfId="0" applyNumberFormat="1" applyFill="1" applyBorder="1"/>
    <xf numFmtId="0" fontId="0" fillId="0" borderId="9" xfId="0" applyBorder="1"/>
    <xf numFmtId="164" fontId="6" fillId="0" borderId="9" xfId="0" applyNumberFormat="1" applyFont="1" applyBorder="1"/>
    <xf numFmtId="164" fontId="0" fillId="2" borderId="10" xfId="0" applyNumberFormat="1" applyFill="1" applyBorder="1"/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2">
    <cellStyle name="Обычный" xfId="0" builtinId="0"/>
    <cellStyle name="Обычный 3" xfId="1" xr:uid="{1B0F8956-F29D-40EF-9D32-B511CC188A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Office\&#1057;&#1053;&#1058;%20&#1055;&#1088;&#1080;&#1073;&#1086;&#1088;\&#1060;&#1080;&#1085;&#1072;&#1085;&#1089;&#1086;&#1074;&#1072;&#1103;%20&#1086;&#1090;&#1095;&#1105;&#1090;&#1085;&#1086;&#1089;&#1090;&#1100;\&#1041;&#1102;&#1076;&#1078;&#1077;&#1090;%20&#1057;&#1053;&#1058;%20&#1055;&#1088;&#1080;&#1073;&#1086;&#1088;%202015-2023.xlsx" TargetMode="External"/><Relationship Id="rId1" Type="http://schemas.openxmlformats.org/officeDocument/2006/relationships/externalLinkPath" Target="&#1041;&#1102;&#1076;&#1078;&#1077;&#1090;%20&#1057;&#1053;&#1058;%20&#1055;&#1088;&#1080;&#1073;&#1086;&#1088;%202015-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Смета ворот"/>
      <sheetName val="Протоколы"/>
      <sheetName val="Д-Р на 12.2015"/>
      <sheetName val="Д-Р 2016"/>
      <sheetName val="Бюджет 17-18гг"/>
      <sheetName val="Бюджет 18-19гг"/>
      <sheetName val="ФЭО сметы 19-20гг от Ирины"/>
      <sheetName val="Бюджет 19-20гг"/>
      <sheetName val="Бюджет 20-21гг"/>
      <sheetName val="ФЭО 21-22"/>
      <sheetName val="Бюджет 21-22гг"/>
      <sheetName val="ФЭО 22-23"/>
      <sheetName val="Бюджет 22-23гг"/>
      <sheetName val="ФЭО 23-24"/>
      <sheetName val="Бюджет 23-24гг"/>
      <sheetName val="Кадастрирование ЗОП"/>
      <sheetName val="Ремонт дороги-2018"/>
      <sheetName val="Кабел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11">
          <cell r="C111">
            <v>507164</v>
          </cell>
        </row>
      </sheetData>
      <sheetData sheetId="13"/>
      <sheetData sheetId="14">
        <row r="33">
          <cell r="D33">
            <v>344828</v>
          </cell>
        </row>
        <row r="34">
          <cell r="D34">
            <v>344827.58620689658</v>
          </cell>
        </row>
        <row r="35">
          <cell r="D35">
            <v>72000</v>
          </cell>
        </row>
        <row r="37">
          <cell r="D37">
            <v>228000</v>
          </cell>
        </row>
        <row r="38">
          <cell r="D38">
            <v>39080.45977011494</v>
          </cell>
        </row>
        <row r="39">
          <cell r="C39">
            <v>310678.28588505747</v>
          </cell>
        </row>
        <row r="40">
          <cell r="C40">
            <v>101000</v>
          </cell>
        </row>
        <row r="41">
          <cell r="C41">
            <v>360000</v>
          </cell>
        </row>
        <row r="44">
          <cell r="C44">
            <v>449000</v>
          </cell>
        </row>
        <row r="46">
          <cell r="C46">
            <v>150000</v>
          </cell>
        </row>
        <row r="51">
          <cell r="C51">
            <v>50000</v>
          </cell>
        </row>
        <row r="56">
          <cell r="C56">
            <v>50000</v>
          </cell>
        </row>
        <row r="59">
          <cell r="D59">
            <v>70000</v>
          </cell>
        </row>
        <row r="67">
          <cell r="D67">
            <v>143400</v>
          </cell>
        </row>
        <row r="68">
          <cell r="C68">
            <v>135000</v>
          </cell>
        </row>
        <row r="71">
          <cell r="C71">
            <v>130000</v>
          </cell>
        </row>
        <row r="73">
          <cell r="D73">
            <v>32000</v>
          </cell>
        </row>
        <row r="74">
          <cell r="D74">
            <v>10000</v>
          </cell>
        </row>
        <row r="75">
          <cell r="D75">
            <v>220000</v>
          </cell>
        </row>
        <row r="76">
          <cell r="D76">
            <v>15000</v>
          </cell>
        </row>
        <row r="208">
          <cell r="C208">
            <v>350000</v>
          </cell>
        </row>
        <row r="210">
          <cell r="C210">
            <v>226800</v>
          </cell>
        </row>
        <row r="216">
          <cell r="C216">
            <v>1028777.7579617833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6C840-0009-4F97-A3C2-D0779332D272}">
  <dimension ref="A1:I58"/>
  <sheetViews>
    <sheetView tabSelected="1" zoomScaleNormal="100" workbookViewId="0">
      <selection activeCell="B48" sqref="B48"/>
    </sheetView>
  </sheetViews>
  <sheetFormatPr defaultRowHeight="14.5" x14ac:dyDescent="0.35"/>
  <cols>
    <col min="2" max="2" width="80" customWidth="1"/>
    <col min="3" max="3" width="12.90625" customWidth="1"/>
    <col min="4" max="4" width="14" customWidth="1"/>
    <col min="5" max="5" width="11.54296875" customWidth="1"/>
    <col min="6" max="6" width="11.453125" customWidth="1"/>
    <col min="7" max="7" width="10.453125" customWidth="1"/>
    <col min="9" max="9" width="10.36328125" customWidth="1"/>
    <col min="10" max="10" width="10" bestFit="1" customWidth="1"/>
  </cols>
  <sheetData>
    <row r="1" spans="1:9" ht="46.5" customHeight="1" x14ac:dyDescent="0.55000000000000004">
      <c r="A1" s="1" t="s">
        <v>0</v>
      </c>
      <c r="B1" s="1"/>
      <c r="C1" s="1"/>
      <c r="D1" s="2"/>
    </row>
    <row r="2" spans="1:9" ht="16.5" customHeight="1" x14ac:dyDescent="0.55000000000000004">
      <c r="A2" s="3">
        <v>1808</v>
      </c>
      <c r="B2" s="3" t="s">
        <v>1</v>
      </c>
      <c r="C2" s="4"/>
    </row>
    <row r="3" spans="1:9" ht="16.5" customHeight="1" x14ac:dyDescent="0.55000000000000004">
      <c r="A3" s="3">
        <v>291</v>
      </c>
      <c r="B3" s="3" t="s">
        <v>2</v>
      </c>
      <c r="C3" s="4"/>
    </row>
    <row r="4" spans="1:9" ht="16.5" customHeight="1" x14ac:dyDescent="0.55000000000000004">
      <c r="A4" s="3">
        <v>282</v>
      </c>
      <c r="B4" s="3" t="s">
        <v>3</v>
      </c>
      <c r="C4" s="4"/>
    </row>
    <row r="5" spans="1:9" ht="16.5" customHeight="1" x14ac:dyDescent="0.55000000000000004">
      <c r="A5" s="3">
        <v>173</v>
      </c>
      <c r="B5" s="3" t="s">
        <v>4</v>
      </c>
      <c r="C5" s="4"/>
    </row>
    <row r="6" spans="1:9" ht="14" customHeight="1" thickBot="1" x14ac:dyDescent="0.6">
      <c r="A6" s="3"/>
      <c r="B6" s="3"/>
      <c r="C6" s="4"/>
    </row>
    <row r="7" spans="1:9" ht="15.5" thickTop="1" thickBot="1" x14ac:dyDescent="0.4">
      <c r="A7" s="5" t="s">
        <v>5</v>
      </c>
      <c r="B7" s="5" t="s">
        <v>6</v>
      </c>
      <c r="C7" s="50" t="s">
        <v>7</v>
      </c>
    </row>
    <row r="8" spans="1:9" ht="48.5" customHeight="1" thickTop="1" thickBot="1" x14ac:dyDescent="0.4">
      <c r="A8" s="5"/>
      <c r="B8" s="5" t="s">
        <v>6</v>
      </c>
      <c r="C8" s="51"/>
      <c r="D8" s="7"/>
    </row>
    <row r="9" spans="1:9" ht="14" customHeight="1" thickTop="1" thickBot="1" x14ac:dyDescent="0.4">
      <c r="A9" s="8">
        <v>1</v>
      </c>
      <c r="B9" s="9" t="s">
        <v>8</v>
      </c>
      <c r="C9" s="10">
        <f>SUM(C10:C16)</f>
        <v>1339414.331862069</v>
      </c>
    </row>
    <row r="10" spans="1:9" ht="14" customHeight="1" thickTop="1" x14ac:dyDescent="0.35">
      <c r="A10" s="11"/>
      <c r="B10" s="12" t="s">
        <v>9</v>
      </c>
      <c r="C10" s="13">
        <f>'[1]Бюджет 23-24гг'!D33</f>
        <v>344828</v>
      </c>
    </row>
    <row r="11" spans="1:9" ht="14" customHeight="1" x14ac:dyDescent="0.35">
      <c r="A11" s="11"/>
      <c r="B11" s="12" t="s">
        <v>10</v>
      </c>
      <c r="C11" s="13">
        <f>'[1]Бюджет 23-24гг'!D34</f>
        <v>344827.58620689658</v>
      </c>
      <c r="E11" s="14"/>
      <c r="I11" s="14"/>
    </row>
    <row r="12" spans="1:9" ht="14" customHeight="1" x14ac:dyDescent="0.35">
      <c r="A12" s="11"/>
      <c r="B12" s="12" t="s">
        <v>11</v>
      </c>
      <c r="C12" s="13">
        <f>'[1]Бюджет 23-24гг'!D35</f>
        <v>72000</v>
      </c>
    </row>
    <row r="13" spans="1:9" ht="14" customHeight="1" x14ac:dyDescent="0.35">
      <c r="A13" s="11"/>
      <c r="B13" s="15" t="s">
        <v>12</v>
      </c>
      <c r="C13" s="13">
        <f>'[1]Бюджет 23-24гг'!D36</f>
        <v>0</v>
      </c>
    </row>
    <row r="14" spans="1:9" ht="14" customHeight="1" x14ac:dyDescent="0.35">
      <c r="A14" s="11"/>
      <c r="B14" s="12" t="s">
        <v>13</v>
      </c>
      <c r="C14" s="13">
        <f>'[1]Бюджет 23-24гг'!D37</f>
        <v>228000</v>
      </c>
      <c r="I14" s="14"/>
    </row>
    <row r="15" spans="1:9" ht="14" customHeight="1" x14ac:dyDescent="0.35">
      <c r="A15" s="11"/>
      <c r="B15" s="15" t="s">
        <v>14</v>
      </c>
      <c r="C15" s="13">
        <f>'[1]Бюджет 23-24гг'!D38</f>
        <v>39080.45977011494</v>
      </c>
    </row>
    <row r="16" spans="1:9" ht="14" customHeight="1" thickBot="1" x14ac:dyDescent="0.4">
      <c r="A16" s="16"/>
      <c r="B16" s="17" t="s">
        <v>15</v>
      </c>
      <c r="C16" s="18">
        <f>'[1]Бюджет 23-24гг'!C39</f>
        <v>310678.28588505747</v>
      </c>
      <c r="E16" s="19"/>
    </row>
    <row r="17" spans="1:9" ht="13.5" customHeight="1" thickTop="1" thickBot="1" x14ac:dyDescent="0.4">
      <c r="A17" s="20">
        <v>2</v>
      </c>
      <c r="B17" s="9" t="s">
        <v>16</v>
      </c>
      <c r="C17" s="21">
        <f>'[1]Бюджет 23-24гг'!C40</f>
        <v>101000</v>
      </c>
      <c r="I17" s="19"/>
    </row>
    <row r="18" spans="1:9" ht="14" customHeight="1" thickTop="1" thickBot="1" x14ac:dyDescent="0.4">
      <c r="A18" s="20">
        <v>3</v>
      </c>
      <c r="B18" s="22" t="s">
        <v>44</v>
      </c>
      <c r="C18" s="23">
        <f>'[1]Бюджет 23-24гг'!C41</f>
        <v>360000</v>
      </c>
      <c r="I18" s="19"/>
    </row>
    <row r="19" spans="1:9" ht="15" customHeight="1" thickTop="1" thickBot="1" x14ac:dyDescent="0.4">
      <c r="A19" s="20">
        <v>4</v>
      </c>
      <c r="B19" s="9" t="s">
        <v>45</v>
      </c>
      <c r="C19" s="23">
        <f>'[1]Бюджет 23-24гг'!C44</f>
        <v>449000</v>
      </c>
      <c r="I19" s="19"/>
    </row>
    <row r="20" spans="1:9" ht="15" customHeight="1" thickTop="1" thickBot="1" x14ac:dyDescent="0.4">
      <c r="A20" s="8">
        <v>5</v>
      </c>
      <c r="B20" s="9" t="s">
        <v>17</v>
      </c>
      <c r="C20" s="23">
        <f>C21</f>
        <v>150000</v>
      </c>
    </row>
    <row r="21" spans="1:9" ht="16" customHeight="1" thickTop="1" thickBot="1" x14ac:dyDescent="0.4">
      <c r="A21" s="11"/>
      <c r="B21" s="24" t="s">
        <v>18</v>
      </c>
      <c r="C21" s="25">
        <f>'[1]Бюджет 23-24гг'!C46</f>
        <v>150000</v>
      </c>
    </row>
    <row r="22" spans="1:9" ht="15.5" customHeight="1" thickTop="1" x14ac:dyDescent="0.35">
      <c r="A22" s="26">
        <v>6</v>
      </c>
      <c r="B22" s="27" t="s">
        <v>19</v>
      </c>
      <c r="C22" s="28">
        <f>SUM(C23:C23)</f>
        <v>70000</v>
      </c>
    </row>
    <row r="23" spans="1:9" ht="29" customHeight="1" thickBot="1" x14ac:dyDescent="0.4">
      <c r="A23" s="29"/>
      <c r="B23" s="24" t="s">
        <v>20</v>
      </c>
      <c r="C23" s="30">
        <f>'[1]Бюджет 23-24гг'!D59</f>
        <v>70000</v>
      </c>
    </row>
    <row r="24" spans="1:9" ht="15.5" customHeight="1" thickTop="1" x14ac:dyDescent="0.35">
      <c r="A24" s="8">
        <v>7</v>
      </c>
      <c r="B24" s="31" t="s">
        <v>21</v>
      </c>
      <c r="C24" s="28">
        <f>C25</f>
        <v>143400</v>
      </c>
    </row>
    <row r="25" spans="1:9" ht="15.5" customHeight="1" thickBot="1" x14ac:dyDescent="0.4">
      <c r="A25" s="16"/>
      <c r="B25" s="32" t="s">
        <v>22</v>
      </c>
      <c r="C25" s="33">
        <f>'[1]Бюджет 23-24гг'!D67</f>
        <v>143400</v>
      </c>
    </row>
    <row r="26" spans="1:9" ht="14.5" customHeight="1" thickTop="1" thickBot="1" x14ac:dyDescent="0.4">
      <c r="A26" s="20">
        <v>8</v>
      </c>
      <c r="B26" s="34" t="s">
        <v>23</v>
      </c>
      <c r="C26" s="23">
        <v>0</v>
      </c>
    </row>
    <row r="27" spans="1:9" ht="29" customHeight="1" thickTop="1" thickBot="1" x14ac:dyDescent="0.4">
      <c r="A27" s="20">
        <v>9</v>
      </c>
      <c r="B27" s="35" t="s">
        <v>24</v>
      </c>
      <c r="C27" s="23">
        <f>'[1]Бюджет 23-24гг'!C68</f>
        <v>135000</v>
      </c>
    </row>
    <row r="28" spans="1:9" ht="16.5" customHeight="1" thickTop="1" thickBot="1" x14ac:dyDescent="0.4">
      <c r="A28" s="20">
        <v>10</v>
      </c>
      <c r="B28" s="34" t="s">
        <v>25</v>
      </c>
      <c r="C28" s="23">
        <f>'[1]Бюджет 23-24гг'!C51</f>
        <v>50000</v>
      </c>
    </row>
    <row r="29" spans="1:9" ht="16.5" customHeight="1" thickTop="1" thickBot="1" x14ac:dyDescent="0.4">
      <c r="A29" s="20">
        <v>11</v>
      </c>
      <c r="B29" s="34" t="s">
        <v>26</v>
      </c>
      <c r="C29" s="23">
        <f>'[1]Бюджет 23-24гг'!C56</f>
        <v>50000</v>
      </c>
    </row>
    <row r="30" spans="1:9" ht="15" customHeight="1" thickTop="1" thickBot="1" x14ac:dyDescent="0.4">
      <c r="A30" s="20">
        <v>12</v>
      </c>
      <c r="B30" s="34" t="s">
        <v>27</v>
      </c>
      <c r="C30" s="23">
        <f>'[1]Бюджет 23-24гг'!C71</f>
        <v>130000</v>
      </c>
    </row>
    <row r="31" spans="1:9" ht="15" customHeight="1" thickTop="1" thickBot="1" x14ac:dyDescent="0.4">
      <c r="A31" s="8">
        <v>13</v>
      </c>
      <c r="B31" s="9" t="s">
        <v>28</v>
      </c>
      <c r="C31" s="23">
        <f>SUM(C32:C35)</f>
        <v>277000</v>
      </c>
    </row>
    <row r="32" spans="1:9" ht="12.5" customHeight="1" thickTop="1" x14ac:dyDescent="0.35">
      <c r="A32" s="11"/>
      <c r="B32" s="36" t="s">
        <v>29</v>
      </c>
      <c r="C32" s="37">
        <f>'[1]Бюджет 23-24гг'!D73</f>
        <v>32000</v>
      </c>
      <c r="E32" s="14"/>
    </row>
    <row r="33" spans="1:7" ht="12.5" customHeight="1" x14ac:dyDescent="0.35">
      <c r="A33" s="11"/>
      <c r="B33" s="38" t="s">
        <v>30</v>
      </c>
      <c r="C33" s="37">
        <f>'[1]Бюджет 23-24гг'!D74</f>
        <v>10000</v>
      </c>
    </row>
    <row r="34" spans="1:7" ht="12.5" customHeight="1" x14ac:dyDescent="0.35">
      <c r="A34" s="11"/>
      <c r="B34" s="38" t="s">
        <v>31</v>
      </c>
      <c r="C34" s="37">
        <f>'[1]Бюджет 23-24гг'!D75</f>
        <v>220000</v>
      </c>
    </row>
    <row r="35" spans="1:7" ht="12.5" customHeight="1" thickBot="1" x14ac:dyDescent="0.4">
      <c r="A35" s="11"/>
      <c r="B35" s="38" t="s">
        <v>32</v>
      </c>
      <c r="C35" s="37">
        <f>'[1]Бюджет 23-24гг'!D76</f>
        <v>15000</v>
      </c>
    </row>
    <row r="36" spans="1:7" ht="15.5" thickTop="1" thickBot="1" x14ac:dyDescent="0.4">
      <c r="A36" s="20"/>
      <c r="B36" s="34" t="s">
        <v>33</v>
      </c>
      <c r="C36" s="23">
        <f>C31+C30+C29+C28+C27+C26+C24+C22+C20+C19+C18+C17+C9</f>
        <v>3254814.3318620687</v>
      </c>
    </row>
    <row r="37" spans="1:7" ht="16.5" customHeight="1" thickTop="1" x14ac:dyDescent="0.45">
      <c r="A37" s="39"/>
      <c r="B37" s="39" t="s">
        <v>34</v>
      </c>
      <c r="C37" s="40">
        <f>C36/A2</f>
        <v>1800.2291658529141</v>
      </c>
    </row>
    <row r="38" spans="1:7" ht="16.5" customHeight="1" x14ac:dyDescent="0.45">
      <c r="A38" s="39"/>
      <c r="B38" s="39" t="s">
        <v>35</v>
      </c>
      <c r="C38" s="40">
        <f>C37*6</f>
        <v>10801.374995117485</v>
      </c>
    </row>
    <row r="39" spans="1:7" ht="16.5" customHeight="1" x14ac:dyDescent="0.45">
      <c r="A39" s="39"/>
      <c r="B39" s="39"/>
      <c r="C39" s="40"/>
    </row>
    <row r="40" spans="1:7" ht="16.5" customHeight="1" x14ac:dyDescent="0.45">
      <c r="A40" s="39"/>
      <c r="B40" s="39"/>
      <c r="C40" s="40"/>
      <c r="D40" s="41"/>
    </row>
    <row r="41" spans="1:7" ht="16.5" customHeight="1" x14ac:dyDescent="0.45">
      <c r="A41" s="39" t="s">
        <v>42</v>
      </c>
      <c r="B41" s="39"/>
      <c r="C41" s="40"/>
      <c r="D41" s="41"/>
    </row>
    <row r="42" spans="1:7" ht="15" thickBot="1" x14ac:dyDescent="0.4"/>
    <row r="43" spans="1:7" ht="15.5" thickTop="1" thickBot="1" x14ac:dyDescent="0.4">
      <c r="A43" s="42" t="s">
        <v>5</v>
      </c>
      <c r="B43" s="42" t="s">
        <v>46</v>
      </c>
      <c r="C43" s="6" t="s">
        <v>7</v>
      </c>
      <c r="D43" s="7"/>
      <c r="E43" s="7"/>
      <c r="F43" s="7"/>
      <c r="G43" s="7"/>
    </row>
    <row r="44" spans="1:7" ht="30.5" customHeight="1" thickTop="1" x14ac:dyDescent="0.35">
      <c r="B44" s="43" t="s">
        <v>43</v>
      </c>
      <c r="C44" s="44">
        <f>'[1]Бюджет 22-23гг'!C111</f>
        <v>507164</v>
      </c>
    </row>
    <row r="45" spans="1:7" x14ac:dyDescent="0.35">
      <c r="B45" s="45" t="s">
        <v>47</v>
      </c>
      <c r="C45" s="46">
        <f>'[1]Бюджет 23-24гг'!C208</f>
        <v>350000</v>
      </c>
    </row>
    <row r="46" spans="1:7" x14ac:dyDescent="0.35">
      <c r="B46" s="45" t="s">
        <v>41</v>
      </c>
      <c r="C46" s="46">
        <f>'[1]Бюджет 23-24гг'!C210</f>
        <v>226800</v>
      </c>
    </row>
    <row r="47" spans="1:7" ht="15.5" x14ac:dyDescent="0.35">
      <c r="A47" s="7" t="s">
        <v>36</v>
      </c>
      <c r="B47" s="47"/>
      <c r="C47" s="48">
        <f>SUM(C44:C45)</f>
        <v>857164</v>
      </c>
    </row>
    <row r="48" spans="1:7" ht="15.5" x14ac:dyDescent="0.35">
      <c r="B48" s="47" t="s">
        <v>37</v>
      </c>
      <c r="C48" s="48">
        <f>C47/A4</f>
        <v>3039.5886524822695</v>
      </c>
    </row>
    <row r="49" spans="1:5" ht="15" thickBot="1" x14ac:dyDescent="0.4"/>
    <row r="50" spans="1:5" ht="15.5" thickTop="1" thickBot="1" x14ac:dyDescent="0.4">
      <c r="A50" s="42" t="s">
        <v>5</v>
      </c>
      <c r="B50" s="42" t="s">
        <v>38</v>
      </c>
      <c r="C50" s="6" t="s">
        <v>7</v>
      </c>
    </row>
    <row r="51" spans="1:5" ht="15" thickTop="1" x14ac:dyDescent="0.35">
      <c r="B51" s="43" t="s">
        <v>39</v>
      </c>
      <c r="C51" s="49">
        <f>'[1]Бюджет 23-24гг'!C216</f>
        <v>1028777.7579617833</v>
      </c>
    </row>
    <row r="52" spans="1:5" ht="15.5" x14ac:dyDescent="0.35">
      <c r="A52" s="7" t="s">
        <v>36</v>
      </c>
      <c r="B52" s="47"/>
      <c r="C52" s="48">
        <f>SUM(C51:C51)</f>
        <v>1028777.7579617833</v>
      </c>
    </row>
    <row r="53" spans="1:5" ht="15.5" x14ac:dyDescent="0.35">
      <c r="B53" s="47" t="s">
        <v>37</v>
      </c>
      <c r="C53" s="48">
        <f>C52/A4</f>
        <v>3648.1480778786645</v>
      </c>
    </row>
    <row r="54" spans="1:5" x14ac:dyDescent="0.35">
      <c r="E54" s="14"/>
    </row>
    <row r="58" spans="1:5" x14ac:dyDescent="0.35">
      <c r="C58" t="s">
        <v>40</v>
      </c>
    </row>
  </sheetData>
  <mergeCells count="8">
    <mergeCell ref="A24:A25"/>
    <mergeCell ref="A31:A35"/>
    <mergeCell ref="A1:D1"/>
    <mergeCell ref="A7:A8"/>
    <mergeCell ref="B7:B8"/>
    <mergeCell ref="A9:A16"/>
    <mergeCell ref="A20:A21"/>
    <mergeCell ref="C7:C8"/>
  </mergeCells>
  <pageMargins left="0.7" right="0.7" top="0.75" bottom="0.75" header="0.3" footer="0.3"/>
  <pageSetup paperSize="9" scale="84" orientation="portrait" r:id="rId1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ФЭО 23-24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alepakin</dc:creator>
  <cp:lastModifiedBy>alepakin</cp:lastModifiedBy>
  <dcterms:created xsi:type="dcterms:W3CDTF">2023-05-30T18:22:33Z</dcterms:created>
  <dcterms:modified xsi:type="dcterms:W3CDTF">2023-05-30T18:40:43Z</dcterms:modified>
</cp:coreProperties>
</file>