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xr:revisionPtr revIDLastSave="0" documentId="8_{E2A6E39A-51F8-4DE2-BCD5-8C21CDFE5077}" xr6:coauthVersionLast="47" xr6:coauthVersionMax="47" xr10:uidLastSave="{00000000-0000-0000-0000-000000000000}"/>
  <bookViews>
    <workbookView xWindow="-110" yWindow="-110" windowWidth="19420" windowHeight="11020" tabRatio="711" xr2:uid="{00000000-000D-0000-FFFF-FFFF00000000}"/>
  </bookViews>
  <sheets>
    <sheet name="ФЭО 24-25" sheetId="32" r:id="rId1"/>
  </sheets>
  <calcPr calcId="181029"/>
</workbook>
</file>

<file path=xl/calcChain.xml><?xml version="1.0" encoding="utf-8"?>
<calcChain xmlns="http://schemas.openxmlformats.org/spreadsheetml/2006/main">
  <c r="C118" i="32" l="1"/>
  <c r="C111" i="32"/>
  <c r="C112" i="32" s="1"/>
  <c r="C119" i="32" l="1"/>
  <c r="C81" i="32"/>
  <c r="C82" i="32" s="1"/>
  <c r="C73" i="32"/>
  <c r="C74" i="32" s="1"/>
  <c r="C58" i="32"/>
  <c r="C57" i="32"/>
  <c r="H51" i="32"/>
  <c r="G51" i="32"/>
  <c r="F51" i="32"/>
  <c r="E50" i="32"/>
  <c r="E51" i="32" s="1"/>
  <c r="E48" i="32"/>
  <c r="E49" i="32" s="1"/>
  <c r="H47" i="32"/>
  <c r="G47" i="32"/>
  <c r="F47" i="32"/>
  <c r="H46" i="32"/>
  <c r="G46" i="32"/>
  <c r="F46" i="32"/>
  <c r="G50" i="32" l="1"/>
  <c r="C56" i="32" l="1"/>
  <c r="C59" i="32" s="1"/>
  <c r="C60" i="32" s="1"/>
  <c r="H48" i="32" l="1"/>
  <c r="G48" i="32"/>
  <c r="F48" i="32"/>
  <c r="J45" i="32" l="1"/>
  <c r="C63" i="32"/>
  <c r="C64" i="32" s="1"/>
  <c r="C65" i="32" s="1"/>
  <c r="H45" i="32"/>
  <c r="F49" i="32" l="1"/>
  <c r="G49" i="32"/>
  <c r="H49" i="32"/>
  <c r="D46" i="32"/>
  <c r="D51" i="32" s="1"/>
  <c r="D48" i="32" l="1"/>
  <c r="D49" i="32" s="1"/>
  <c r="F45" i="32"/>
  <c r="G45" i="32"/>
  <c r="I45" i="3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alepakin</author>
  </authors>
  <commentList>
    <comment ref="D48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04"/>
          </rPr>
          <t>Перечислено в ЦВ по противопожарной безопасности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48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Перечислено в ЦВ по противопожарной безопасности</t>
        </r>
      </text>
    </comment>
    <comment ref="E50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204"/>
          </rPr>
          <t>Долг садоводов по ЦВ на экспертизу В/нап башни включён в долг по ЦВ лицензирования скважины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50" authorId="0" shapeId="0" xr:uid="{00000000-0006-0000-0000-000004000000}">
      <text>
        <r>
          <rPr>
            <b/>
            <sz val="9"/>
            <color indexed="81"/>
            <rFont val="Tahoma"/>
            <family val="2"/>
            <charset val="204"/>
          </rPr>
          <t>Долг садоводов по ЦВ на экспертизу В/нап башни включён в долг по ЦВ лицензирования скважины</t>
        </r>
      </text>
    </comment>
  </commentList>
</comments>
</file>

<file path=xl/sharedStrings.xml><?xml version="1.0" encoding="utf-8"?>
<sst xmlns="http://schemas.openxmlformats.org/spreadsheetml/2006/main" count="145" uniqueCount="118">
  <si>
    <t>План</t>
  </si>
  <si>
    <t>№ п/п</t>
  </si>
  <si>
    <t>Раздел</t>
  </si>
  <si>
    <t>Сумма, руб.</t>
  </si>
  <si>
    <t>Сумма,руб.</t>
  </si>
  <si>
    <t xml:space="preserve">ФОТ и налоги с ФОТ в т.ч: </t>
  </si>
  <si>
    <t>ТО дорог в т.ч.</t>
  </si>
  <si>
    <t>тех. обслуживание ПО (ИТС 1С) данные сайта 1С при непрерывном обсл.12 мес.</t>
  </si>
  <si>
    <t xml:space="preserve">Оплачены выполненные работы </t>
  </si>
  <si>
    <t>1.</t>
  </si>
  <si>
    <t>2.</t>
  </si>
  <si>
    <t>4.</t>
  </si>
  <si>
    <t>Планируемая величина членских взносов</t>
  </si>
  <si>
    <t>Получено от садоводов</t>
  </si>
  <si>
    <t>Текущие расходы:Членские взносы</t>
  </si>
  <si>
    <t>ТО инфраструктуры общего пользования в т.ч.</t>
  </si>
  <si>
    <t>Канц.принадлежности,проезд,почтовые расходы</t>
  </si>
  <si>
    <t>Судебные издержки(взыскание долгов 15%-20% от суммы долга)</t>
  </si>
  <si>
    <t>ИТОГО за счет членских взносов</t>
  </si>
  <si>
    <t>Сумма членских взносов за 1 сот</t>
  </si>
  <si>
    <t>Сумма членских взносов за 6 сот</t>
  </si>
  <si>
    <t>Целевые взносы: На мероприятия по пожарной безопасности</t>
  </si>
  <si>
    <t>Система оповещения (микрофон+колокольчики+усилитель +провод+работа по установке</t>
  </si>
  <si>
    <t>восстановление центральной дороги (1/2 часть) 300 м</t>
  </si>
  <si>
    <t>Мероприятия по пожарной безопасности (согласно сметы 1)</t>
  </si>
  <si>
    <t>Организация  Места для сжигания</t>
  </si>
  <si>
    <t>ВСЕГО</t>
  </si>
  <si>
    <t>Целевые взносы: На лицензирование скважины</t>
  </si>
  <si>
    <t>Забор Снт (30м 6-10 улица с калиткой материалы метал лист +работа)</t>
  </si>
  <si>
    <t>Лицензия (пакет документов на скважину)</t>
  </si>
  <si>
    <t>Освещение санитарной зоны</t>
  </si>
  <si>
    <t>Оплата потерь э/э  в электросети СНТ и расходов э/э на общественные нужды На основании расходов 2021-2022г.</t>
  </si>
  <si>
    <t>ТО системы водоснабжения</t>
  </si>
  <si>
    <t>соток частная собственность земли в пределах СНТ "Прибор"</t>
  </si>
  <si>
    <t>Пояснения:</t>
  </si>
  <si>
    <t>- з/п председателя правления, включая НДФЛ 13%</t>
  </si>
  <si>
    <t>- з/п энергетика, включая НДФЛ 13%</t>
  </si>
  <si>
    <t>- з/п сантехника, включая НДФЛ 13%</t>
  </si>
  <si>
    <t>Вид целевого взноса (ЦВ)</t>
  </si>
  <si>
    <t>Ремонт лесной дороги</t>
  </si>
  <si>
    <t xml:space="preserve">Исходящий на 13.06.2022г. остаток целевых взносов </t>
  </si>
  <si>
    <t xml:space="preserve">Исходящий на 13.06.2022г. долг садоводов по оплате целевых взносов </t>
  </si>
  <si>
    <t>Противопожарная безопасность</t>
  </si>
  <si>
    <t>Лицензирование скважины</t>
  </si>
  <si>
    <t>Покупка кабеля</t>
  </si>
  <si>
    <t>3.</t>
  </si>
  <si>
    <t>5.</t>
  </si>
  <si>
    <t>6.</t>
  </si>
  <si>
    <t>7.</t>
  </si>
  <si>
    <t>Перенос долга садоводов из долга по ЦВ в счёт долга по ЧВ или по другим ЦВ</t>
  </si>
  <si>
    <t>Экспертиза в/н башни</t>
  </si>
  <si>
    <t>Перечислено (-) в другие ЧВ/ЦВ или получено (+) из других ЧВ/ЦВ в целях погашения перерасходов других ЧВ/ЦВ или собстенного перерасхода</t>
  </si>
  <si>
    <t>Земельный налог КС=33664512 руб; ставка налога 0,3% за год</t>
  </si>
  <si>
    <t>ТО Дренажной системы:</t>
  </si>
  <si>
    <r>
      <t>ТО земель общего пользования (</t>
    </r>
    <r>
      <rPr>
        <sz val="11"/>
        <color theme="1"/>
        <rFont val="Calibri"/>
        <family val="2"/>
        <charset val="204"/>
        <scheme val="minor"/>
      </rPr>
      <t>покос травы, сбор мусора, сжигание веток, обрезка и повалка деревьев, чистка реки,система дренажа и т.д.)</t>
    </r>
  </si>
  <si>
    <t>собственников земельных участков</t>
  </si>
  <si>
    <t>члена СНТ</t>
  </si>
  <si>
    <t xml:space="preserve">ТО электросетей, в т.ч. </t>
  </si>
  <si>
    <t>- з/пбухгалтера, включая НДФЛ 13%</t>
  </si>
  <si>
    <t>- з/п сторожа, включая НДФЛ 13%</t>
  </si>
  <si>
    <t>- з/п сборщики, включая НДФЛ 13%</t>
  </si>
  <si>
    <t>- Соц.платежи (ОПС-22%+ОСС-2,9%+ОМС-5,1%+НсиПз-0,2%)</t>
  </si>
  <si>
    <t>Выполнено</t>
  </si>
  <si>
    <t>III. Исполнение работ по целевым взносам</t>
  </si>
  <si>
    <t>Резерв по  чрезвычайным ситуациям (авария срочный ремонт) всех систем</t>
  </si>
  <si>
    <t>Операционные расходы в т.ч.</t>
  </si>
  <si>
    <t>Сумма целевого взноса  с садовода-собственника</t>
  </si>
  <si>
    <t>Сумма целевого взноса  с участа 6 соток</t>
  </si>
  <si>
    <t>Сумма целевого взноса  с участка 6 соток</t>
  </si>
  <si>
    <t>Ремонт центральной дороги</t>
  </si>
  <si>
    <t>Укладка кабеля</t>
  </si>
  <si>
    <t>Отсыпка щебнем 1-й улицы и вдоль речки</t>
  </si>
  <si>
    <t>Ямочный ремонт</t>
  </si>
  <si>
    <t>Целевые взносы: Замена кабеля. Укладка</t>
  </si>
  <si>
    <t>Целевые взносы: ремонт центральной дороги, часть 2</t>
  </si>
  <si>
    <t>Дополнительный взнос на укладку асф. крошки на 210м участка второго этапа и компенсация увеличения стоимости ЦВ части 1 вследствие подорожания ст-ти работ в 1.6 раза за год</t>
  </si>
  <si>
    <t xml:space="preserve">1. </t>
  </si>
  <si>
    <t xml:space="preserve">2. </t>
  </si>
  <si>
    <t>II. Исполнение смет целевых взносов по состоянию на  дд.мм.2024г.</t>
  </si>
  <si>
    <t>Состояние на дд.мм.2024г.</t>
  </si>
  <si>
    <t>Состояние на  дд.мм.2024г.</t>
  </si>
  <si>
    <t>Ремонт центральной дороги, часть 2</t>
  </si>
  <si>
    <t>Замена кабеля. Укладка</t>
  </si>
  <si>
    <t>I. Финансово-экономическое обоснование  размера членских взносов 
на 2 полугодие 2024 - 1 полугодие 2025гг. СНТ "ПРИБОР"</t>
  </si>
  <si>
    <t xml:space="preserve">- выравнивание полотна, очистка полотна от снега На основании факт.расходов  23-24г. </t>
  </si>
  <si>
    <t>Вывоз мусора 50 конт по 6900руб.за контейнер + 10конт. по 10400 строит.</t>
  </si>
  <si>
    <t>земельных участков (всего 292 - сторожка(13),объедены участки 2х собственников  нет уч 13 и 263))</t>
  </si>
  <si>
    <t>Факт по состоянию на  дд.мм.2025г.</t>
  </si>
  <si>
    <t>Банковское обслуживание  На основании фактических  расходов  2 пол 23-пер пол 24г.</t>
  </si>
  <si>
    <t>II. Целевые взносы</t>
  </si>
  <si>
    <t>Целевые взносы: на ремонт скважины</t>
  </si>
  <si>
    <t>отсыпка дороги</t>
  </si>
  <si>
    <t>2 подъемных крана</t>
  </si>
  <si>
    <t>ТО системы противопожарной системы</t>
  </si>
  <si>
    <t xml:space="preserve">- ремонт кровли сторожки </t>
  </si>
  <si>
    <t xml:space="preserve">электрик </t>
  </si>
  <si>
    <t>диагностика</t>
  </si>
  <si>
    <t>ЭЦВ 6-16-90</t>
  </si>
  <si>
    <t>Трос из нерж стали 6 мм</t>
  </si>
  <si>
    <t>Труба ПНД, 63 мм 6.5мм</t>
  </si>
  <si>
    <t>Транспортные расходы (доставка</t>
  </si>
  <si>
    <t>Муфта ПНД ПЕРЕХ 63 х 2 н.р UNIDELTA</t>
  </si>
  <si>
    <t>Сгон 76"</t>
  </si>
  <si>
    <t>Муфта 3"</t>
  </si>
  <si>
    <t>Футорка 3"х2"</t>
  </si>
  <si>
    <t>Работы по установке демонтажу-монтажу скважинного оборудования</t>
  </si>
  <si>
    <t>Работы по видеодиагностике</t>
  </si>
  <si>
    <t>Работы по чистке скважины</t>
  </si>
  <si>
    <t>Работы по замене насоса и труб</t>
  </si>
  <si>
    <t>Аренда подъемного крана</t>
  </si>
  <si>
    <t>Замена глубинного скважинного насоса</t>
  </si>
  <si>
    <t>Аренда автокрана</t>
  </si>
  <si>
    <t>кабель</t>
  </si>
  <si>
    <t>Насос CD M-20-7 2шт.</t>
  </si>
  <si>
    <t xml:space="preserve">Шкаф управления 2шт. </t>
  </si>
  <si>
    <t>Контейнер для размещения насосов и автоматики</t>
  </si>
  <si>
    <t>Целевые взносы: установка станции повышения давления. Этап 1: закупка оборудования</t>
  </si>
  <si>
    <t xml:space="preserve">- ремонт/замена оборудования, включая стоимость запчастей и материалов.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</si>
</sst>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_ ;[Red]\-#,##0\ "/>
    <numFmt numFmtId="170" formatCode="#\ ##0"/>
    <numFmt numFmtId="171" formatCode="#\ ##0_ ;[Red]\-#\ ##0\ "/>
  </numFmts>
  <fonts count="1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sz val="10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11"/>
      <color rgb="FF000000"/>
      <name val="Calibri"/>
      <family val="2"/>
      <charset val="204"/>
    </font>
    <font>
      <sz val="18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1"/>
      <color rgb="FF000000"/>
      <name val="FZSong_Superfont"/>
      <charset val="204"/>
    </font>
    <font>
      <b/>
      <sz val="11"/>
      <color rgb="FF000000"/>
      <name val="Calibri"/>
      <family val="2"/>
      <charset val="204"/>
    </font>
    <font>
      <sz val="11"/>
      <name val="Calibri"/>
      <family val="2"/>
      <charset val="204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/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ck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9" fillId="0" borderId="0"/>
  </cellStyleXfs>
  <cellXfs count="116">
    <xf numFmtId="0" fontId="0" fillId="0" borderId="0" xfId="0"/>
    <xf numFmtId="0" fontId="0" fillId="0" borderId="2" xfId="0" applyBorder="1"/>
    <xf numFmtId="4" fontId="0" fillId="0" borderId="0" xfId="0" applyNumberFormat="1"/>
    <xf numFmtId="0" fontId="0" fillId="0" borderId="1" xfId="0" applyBorder="1"/>
    <xf numFmtId="1" fontId="0" fillId="0" borderId="0" xfId="0" applyNumberFormat="1"/>
    <xf numFmtId="0" fontId="4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1" fillId="0" borderId="0" xfId="0" applyFont="1"/>
    <xf numFmtId="0" fontId="7" fillId="0" borderId="0" xfId="0" applyFont="1"/>
    <xf numFmtId="3" fontId="7" fillId="0" borderId="0" xfId="0" applyNumberFormat="1" applyFont="1"/>
    <xf numFmtId="4" fontId="5" fillId="0" borderId="0" xfId="0" applyNumberFormat="1" applyFont="1"/>
    <xf numFmtId="0" fontId="0" fillId="2" borderId="2" xfId="0" applyFill="1" applyBorder="1"/>
    <xf numFmtId="3" fontId="5" fillId="0" borderId="2" xfId="0" applyNumberFormat="1" applyFont="1" applyBorder="1"/>
    <xf numFmtId="0" fontId="11" fillId="0" borderId="0" xfId="0" applyFont="1"/>
    <xf numFmtId="3" fontId="11" fillId="0" borderId="0" xfId="0" applyNumberFormat="1" applyFont="1"/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/>
    <xf numFmtId="0" fontId="1" fillId="0" borderId="8" xfId="0" applyFont="1" applyBorder="1" applyAlignment="1">
      <alignment wrapText="1"/>
    </xf>
    <xf numFmtId="0" fontId="1" fillId="0" borderId="8" xfId="0" applyFont="1" applyBorder="1" applyAlignment="1">
      <alignment horizontal="left" vertical="top"/>
    </xf>
    <xf numFmtId="0" fontId="1" fillId="0" borderId="9" xfId="0" applyFont="1" applyBorder="1"/>
    <xf numFmtId="0" fontId="0" fillId="0" borderId="15" xfId="0" applyBorder="1"/>
    <xf numFmtId="164" fontId="1" fillId="0" borderId="8" xfId="0" applyNumberFormat="1" applyFont="1" applyBorder="1" applyAlignment="1">
      <alignment horizontal="right" vertical="top" wrapText="1"/>
    </xf>
    <xf numFmtId="164" fontId="0" fillId="0" borderId="11" xfId="0" applyNumberFormat="1" applyBorder="1" applyAlignment="1">
      <alignment horizontal="right" vertical="top" wrapText="1"/>
    </xf>
    <xf numFmtId="164" fontId="0" fillId="0" borderId="12" xfId="0" applyNumberFormat="1" applyBorder="1" applyAlignment="1">
      <alignment horizontal="right" vertical="top" wrapText="1"/>
    </xf>
    <xf numFmtId="164" fontId="0" fillId="0" borderId="14" xfId="0" applyNumberFormat="1" applyBorder="1" applyAlignment="1">
      <alignment horizontal="right" vertical="top" wrapText="1"/>
    </xf>
    <xf numFmtId="164" fontId="1" fillId="0" borderId="14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right" vertical="top"/>
    </xf>
    <xf numFmtId="3" fontId="1" fillId="0" borderId="8" xfId="0" applyNumberFormat="1" applyFont="1" applyBorder="1" applyAlignment="1">
      <alignment horizontal="right" vertical="top"/>
    </xf>
    <xf numFmtId="3" fontId="0" fillId="0" borderId="11" xfId="0" applyNumberFormat="1" applyBorder="1" applyAlignment="1">
      <alignment horizontal="right" vertical="top"/>
    </xf>
    <xf numFmtId="164" fontId="1" fillId="0" borderId="8" xfId="0" applyNumberFormat="1" applyFont="1" applyBorder="1" applyAlignment="1">
      <alignment horizontal="right" vertical="top"/>
    </xf>
    <xf numFmtId="164" fontId="1" fillId="2" borderId="8" xfId="0" applyNumberFormat="1" applyFont="1" applyFill="1" applyBorder="1" applyAlignment="1">
      <alignment horizontal="right" vertical="top"/>
    </xf>
    <xf numFmtId="164" fontId="0" fillId="0" borderId="12" xfId="0" applyNumberFormat="1" applyBorder="1" applyAlignment="1">
      <alignment horizontal="right" vertical="top"/>
    </xf>
    <xf numFmtId="164" fontId="0" fillId="0" borderId="14" xfId="0" applyNumberFormat="1" applyBorder="1" applyAlignment="1">
      <alignment horizontal="right" vertical="top"/>
    </xf>
    <xf numFmtId="0" fontId="1" fillId="0" borderId="8" xfId="0" applyFont="1" applyBorder="1" applyAlignment="1">
      <alignment horizontal="left" vertical="top" wrapText="1"/>
    </xf>
    <xf numFmtId="164" fontId="0" fillId="2" borderId="2" xfId="0" applyNumberFormat="1" applyFill="1" applyBorder="1"/>
    <xf numFmtId="164" fontId="5" fillId="0" borderId="0" xfId="0" applyNumberFormat="1" applyFont="1"/>
    <xf numFmtId="3" fontId="0" fillId="0" borderId="0" xfId="0" applyNumberFormat="1"/>
    <xf numFmtId="3" fontId="0" fillId="0" borderId="2" xfId="0" applyNumberFormat="1" applyBorder="1" applyAlignment="1">
      <alignment wrapText="1"/>
    </xf>
    <xf numFmtId="1" fontId="5" fillId="0" borderId="0" xfId="0" applyNumberFormat="1" applyFont="1"/>
    <xf numFmtId="0" fontId="0" fillId="0" borderId="10" xfId="0" applyBorder="1"/>
    <xf numFmtId="164" fontId="0" fillId="2" borderId="10" xfId="0" applyNumberFormat="1" applyFill="1" applyBorder="1" applyAlignment="1">
      <alignment horizontal="right" vertical="top"/>
    </xf>
    <xf numFmtId="3" fontId="9" fillId="0" borderId="3" xfId="2" applyNumberFormat="1" applyBorder="1" applyAlignment="1">
      <alignment horizontal="right" vertical="top" wrapText="1"/>
    </xf>
    <xf numFmtId="3" fontId="9" fillId="0" borderId="3" xfId="2" applyNumberFormat="1" applyBorder="1" applyAlignment="1">
      <alignment horizontal="right" vertical="top"/>
    </xf>
    <xf numFmtId="0" fontId="0" fillId="0" borderId="2" xfId="0" applyBorder="1" applyAlignment="1">
      <alignment horizontal="right" vertical="top"/>
    </xf>
    <xf numFmtId="3" fontId="0" fillId="2" borderId="13" xfId="0" applyNumberFormat="1" applyFill="1" applyBorder="1" applyAlignment="1">
      <alignment horizontal="right" vertical="top"/>
    </xf>
    <xf numFmtId="0" fontId="1" fillId="0" borderId="9" xfId="0" applyFont="1" applyBorder="1" applyAlignment="1">
      <alignment horizontal="right" vertical="top"/>
    </xf>
    <xf numFmtId="0" fontId="1" fillId="0" borderId="9" xfId="0" applyFont="1" applyBorder="1" applyAlignment="1">
      <alignment horizontal="left" vertical="top" wrapText="1"/>
    </xf>
    <xf numFmtId="164" fontId="1" fillId="2" borderId="9" xfId="0" applyNumberFormat="1" applyFont="1" applyFill="1" applyBorder="1" applyAlignment="1">
      <alignment horizontal="right" vertical="top"/>
    </xf>
    <xf numFmtId="164" fontId="1" fillId="0" borderId="9" xfId="0" applyNumberFormat="1" applyFont="1" applyBorder="1" applyAlignment="1">
      <alignment horizontal="right" vertical="top" wrapText="1"/>
    </xf>
    <xf numFmtId="0" fontId="0" fillId="0" borderId="12" xfId="0" applyBorder="1" applyAlignment="1">
      <alignment horizontal="right" vertical="top"/>
    </xf>
    <xf numFmtId="0" fontId="0" fillId="0" borderId="12" xfId="0" quotePrefix="1" applyBorder="1" applyAlignment="1">
      <alignment horizontal="left" vertical="top" wrapText="1"/>
    </xf>
    <xf numFmtId="164" fontId="0" fillId="2" borderId="12" xfId="0" applyNumberFormat="1" applyFill="1" applyBorder="1" applyAlignment="1">
      <alignment horizontal="right" vertical="top"/>
    </xf>
    <xf numFmtId="0" fontId="0" fillId="0" borderId="11" xfId="0" quotePrefix="1" applyBorder="1"/>
    <xf numFmtId="0" fontId="0" fillId="2" borderId="11" xfId="0" quotePrefix="1" applyFill="1" applyBorder="1"/>
    <xf numFmtId="0" fontId="0" fillId="2" borderId="13" xfId="0" quotePrefix="1" applyFill="1" applyBorder="1"/>
    <xf numFmtId="0" fontId="0" fillId="0" borderId="1" xfId="0" applyBorder="1" applyAlignment="1">
      <alignment wrapText="1"/>
    </xf>
    <xf numFmtId="164" fontId="0" fillId="2" borderId="1" xfId="0" applyNumberFormat="1" applyFill="1" applyBorder="1"/>
    <xf numFmtId="1" fontId="5" fillId="0" borderId="1" xfId="0" applyNumberFormat="1" applyFont="1" applyBorder="1"/>
    <xf numFmtId="164" fontId="5" fillId="0" borderId="2" xfId="0" applyNumberFormat="1" applyFont="1" applyBorder="1"/>
    <xf numFmtId="0" fontId="1" fillId="0" borderId="8" xfId="0" applyFont="1" applyBorder="1" applyAlignment="1">
      <alignment horizontal="center" vertical="center"/>
    </xf>
    <xf numFmtId="0" fontId="0" fillId="2" borderId="17" xfId="0" applyFill="1" applyBorder="1" applyAlignment="1">
      <alignment wrapText="1"/>
    </xf>
    <xf numFmtId="164" fontId="0" fillId="2" borderId="17" xfId="0" applyNumberFormat="1" applyFill="1" applyBorder="1"/>
    <xf numFmtId="0" fontId="6" fillId="0" borderId="2" xfId="0" applyFont="1" applyBorder="1"/>
    <xf numFmtId="0" fontId="6" fillId="0" borderId="1" xfId="0" applyFont="1" applyBorder="1"/>
    <xf numFmtId="0" fontId="6" fillId="0" borderId="17" xfId="0" applyFont="1" applyBorder="1"/>
    <xf numFmtId="0" fontId="0" fillId="0" borderId="14" xfId="0" quotePrefix="1" applyBorder="1" applyAlignment="1">
      <alignment wrapText="1"/>
    </xf>
    <xf numFmtId="3" fontId="14" fillId="0" borderId="3" xfId="2" applyNumberFormat="1" applyFont="1" applyBorder="1" applyAlignment="1">
      <alignment horizontal="right" vertical="top" wrapText="1"/>
    </xf>
    <xf numFmtId="3" fontId="14" fillId="0" borderId="3" xfId="2" applyNumberFormat="1" applyFont="1" applyBorder="1" applyAlignment="1">
      <alignment horizontal="right" vertical="top"/>
    </xf>
    <xf numFmtId="0" fontId="0" fillId="0" borderId="17" xfId="0" applyBorder="1" applyAlignment="1">
      <alignment horizontal="left" vertical="top" wrapText="1"/>
    </xf>
    <xf numFmtId="0" fontId="0" fillId="0" borderId="17" xfId="0" applyBorder="1"/>
    <xf numFmtId="2" fontId="13" fillId="0" borderId="3" xfId="2" applyNumberFormat="1" applyFont="1" applyBorder="1" applyAlignment="1">
      <alignment horizontal="center" vertical="center" wrapText="1"/>
    </xf>
    <xf numFmtId="0" fontId="0" fillId="0" borderId="3" xfId="0" applyBorder="1"/>
    <xf numFmtId="164" fontId="0" fillId="2" borderId="17" xfId="0" applyNumberFormat="1" applyFill="1" applyBorder="1" applyAlignment="1">
      <alignment horizontal="right" vertical="top"/>
    </xf>
    <xf numFmtId="164" fontId="0" fillId="0" borderId="3" xfId="0" applyNumberFormat="1" applyBorder="1"/>
    <xf numFmtId="2" fontId="13" fillId="0" borderId="7" xfId="2" applyNumberFormat="1" applyFont="1" applyBorder="1" applyAlignment="1">
      <alignment horizontal="center" vertical="center" wrapText="1"/>
    </xf>
    <xf numFmtId="0" fontId="15" fillId="0" borderId="0" xfId="0" applyFont="1"/>
    <xf numFmtId="170" fontId="15" fillId="0" borderId="0" xfId="0" applyNumberFormat="1" applyFont="1"/>
    <xf numFmtId="0" fontId="16" fillId="0" borderId="8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0" xfId="0" applyFont="1"/>
    <xf numFmtId="171" fontId="17" fillId="0" borderId="2" xfId="0" applyNumberFormat="1" applyFont="1" applyBorder="1"/>
    <xf numFmtId="171" fontId="0" fillId="2" borderId="17" xfId="0" applyNumberFormat="1" applyFill="1" applyBorder="1"/>
    <xf numFmtId="0" fontId="16" fillId="0" borderId="18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16" fillId="0" borderId="21" xfId="0" applyFont="1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16" fillId="0" borderId="26" xfId="0" applyFont="1" applyBorder="1" applyAlignment="1">
      <alignment horizontal="center" vertical="center" wrapText="1"/>
    </xf>
    <xf numFmtId="0" fontId="0" fillId="0" borderId="27" xfId="0" applyBorder="1"/>
    <xf numFmtId="171" fontId="17" fillId="0" borderId="28" xfId="0" applyNumberFormat="1" applyFont="1" applyBorder="1"/>
    <xf numFmtId="171" fontId="17" fillId="0" borderId="29" xfId="0" applyNumberFormat="1" applyFont="1" applyBorder="1"/>
    <xf numFmtId="0" fontId="0" fillId="0" borderId="1" xfId="0" applyBorder="1" applyAlignment="1">
      <alignment horizontal="left" vertical="top" wrapText="1"/>
    </xf>
    <xf numFmtId="171" fontId="0" fillId="2" borderId="1" xfId="0" applyNumberFormat="1" applyFill="1" applyBorder="1"/>
    <xf numFmtId="2" fontId="13" fillId="0" borderId="4" xfId="2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0" fillId="0" borderId="6" xfId="0" applyBorder="1"/>
    <xf numFmtId="0" fontId="10" fillId="0" borderId="0" xfId="0" applyFont="1" applyAlignment="1">
      <alignment horizontal="center" wrapText="1"/>
    </xf>
    <xf numFmtId="0" fontId="0" fillId="0" borderId="0" xfId="0"/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0" borderId="9" xfId="0" applyFont="1" applyBorder="1" applyAlignment="1">
      <alignment horizontal="right" vertical="top"/>
    </xf>
    <xf numFmtId="0" fontId="1" fillId="0" borderId="10" xfId="0" applyFont="1" applyBorder="1" applyAlignment="1">
      <alignment horizontal="right" vertical="top"/>
    </xf>
    <xf numFmtId="0" fontId="1" fillId="0" borderId="13" xfId="0" applyFont="1" applyBorder="1" applyAlignment="1">
      <alignment horizontal="right" vertical="top"/>
    </xf>
    <xf numFmtId="0" fontId="9" fillId="0" borderId="6" xfId="2" applyBorder="1" applyAlignment="1">
      <alignment horizontal="left" vertical="top" wrapText="1"/>
    </xf>
    <xf numFmtId="0" fontId="12" fillId="0" borderId="3" xfId="2" applyFont="1" applyBorder="1"/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9" fillId="0" borderId="16" xfId="2" applyBorder="1" applyAlignment="1">
      <alignment horizontal="left" vertical="top" wrapText="1"/>
    </xf>
    <xf numFmtId="0" fontId="0" fillId="0" borderId="6" xfId="0" applyBorder="1" applyAlignment="1">
      <alignment wrapText="1"/>
    </xf>
  </cellXfs>
  <cellStyles count="3">
    <cellStyle name="Обычный" xfId="0" builtinId="0"/>
    <cellStyle name="Обычный 2" xfId="1" xr:uid="{00000000-0005-0000-0000-000001000000}"/>
    <cellStyle name="Обычный 3" xfId="2" xr:uid="{00000000-0005-0000-0000-000002000000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9"/>
  <sheetViews>
    <sheetView tabSelected="1" zoomScaleNormal="100" workbookViewId="0">
      <selection sqref="A1:D1"/>
    </sheetView>
  </sheetViews>
  <sheetFormatPr defaultRowHeight="14.5"/>
  <cols>
    <col min="2" max="2" width="80" customWidth="1"/>
    <col min="3" max="3" width="12.81640625" customWidth="1"/>
    <col min="4" max="4" width="14" customWidth="1"/>
    <col min="5" max="5" width="11.54296875" customWidth="1"/>
    <col min="6" max="6" width="11.453125" customWidth="1"/>
    <col min="7" max="7" width="10.453125" customWidth="1"/>
    <col min="9" max="9" width="10.453125" customWidth="1"/>
    <col min="10" max="10" width="13.7265625" customWidth="1"/>
  </cols>
  <sheetData>
    <row r="1" spans="1:10" ht="46.5" customHeight="1">
      <c r="A1" s="101" t="s">
        <v>83</v>
      </c>
      <c r="B1" s="101"/>
      <c r="C1" s="101"/>
      <c r="D1" s="102"/>
    </row>
    <row r="2" spans="1:10" ht="16.5" customHeight="1">
      <c r="A2" s="5">
        <v>1808</v>
      </c>
      <c r="B2" s="5" t="s">
        <v>33</v>
      </c>
      <c r="C2" s="6"/>
    </row>
    <row r="3" spans="1:10" ht="33">
      <c r="A3" s="5">
        <v>290</v>
      </c>
      <c r="B3" s="5" t="s">
        <v>86</v>
      </c>
      <c r="C3" s="6"/>
    </row>
    <row r="4" spans="1:10" ht="16.5" customHeight="1">
      <c r="A4" s="5">
        <v>275.5</v>
      </c>
      <c r="B4" s="5" t="s">
        <v>55</v>
      </c>
      <c r="C4" s="6"/>
    </row>
    <row r="5" spans="1:10" ht="16.5" customHeight="1">
      <c r="A5" s="5">
        <v>185</v>
      </c>
      <c r="B5" s="5" t="s">
        <v>56</v>
      </c>
      <c r="C5" s="6"/>
    </row>
    <row r="6" spans="1:10" ht="14.15" customHeight="1" thickBot="1">
      <c r="A6" s="5"/>
      <c r="B6" s="5"/>
      <c r="C6" s="6"/>
    </row>
    <row r="7" spans="1:10" ht="15.5" thickTop="1" thickBot="1">
      <c r="A7" s="103" t="s">
        <v>1</v>
      </c>
      <c r="B7" s="103" t="s">
        <v>14</v>
      </c>
      <c r="C7" s="104" t="s">
        <v>4</v>
      </c>
      <c r="D7" s="105"/>
    </row>
    <row r="8" spans="1:10" ht="48.65" customHeight="1" thickTop="1" thickBot="1">
      <c r="A8" s="103"/>
      <c r="B8" s="103" t="s">
        <v>14</v>
      </c>
      <c r="C8" s="15" t="s">
        <v>0</v>
      </c>
      <c r="D8" s="15" t="s">
        <v>87</v>
      </c>
      <c r="E8" s="7"/>
    </row>
    <row r="9" spans="1:10" ht="14.15" customHeight="1" thickTop="1" thickBot="1">
      <c r="A9" s="106">
        <v>1</v>
      </c>
      <c r="B9" s="16" t="s">
        <v>5</v>
      </c>
      <c r="C9" s="27">
        <v>1339414.331862069</v>
      </c>
      <c r="D9" s="21"/>
    </row>
    <row r="10" spans="1:10" ht="14.15" customHeight="1" thickTop="1">
      <c r="A10" s="107"/>
      <c r="B10" s="52" t="s">
        <v>35</v>
      </c>
      <c r="C10" s="28">
        <v>344828</v>
      </c>
      <c r="D10" s="22"/>
    </row>
    <row r="11" spans="1:10" ht="14.15" customHeight="1">
      <c r="A11" s="107"/>
      <c r="B11" s="52" t="s">
        <v>58</v>
      </c>
      <c r="C11" s="28">
        <v>344827.58620689658</v>
      </c>
      <c r="D11" s="22"/>
      <c r="F11" s="2"/>
      <c r="J11" s="2"/>
    </row>
    <row r="12" spans="1:10" ht="14.15" customHeight="1">
      <c r="A12" s="107"/>
      <c r="B12" s="52" t="s">
        <v>36</v>
      </c>
      <c r="C12" s="28">
        <v>72000</v>
      </c>
      <c r="D12" s="22"/>
    </row>
    <row r="13" spans="1:10" ht="14.15" customHeight="1">
      <c r="A13" s="107"/>
      <c r="B13" s="53" t="s">
        <v>37</v>
      </c>
      <c r="C13" s="28">
        <v>0</v>
      </c>
      <c r="D13" s="22"/>
    </row>
    <row r="14" spans="1:10" ht="14.15" customHeight="1">
      <c r="A14" s="107"/>
      <c r="B14" s="52" t="s">
        <v>59</v>
      </c>
      <c r="C14" s="28">
        <v>228000</v>
      </c>
      <c r="D14" s="22"/>
      <c r="J14" s="2"/>
    </row>
    <row r="15" spans="1:10" ht="14.15" customHeight="1">
      <c r="A15" s="107"/>
      <c r="B15" s="53" t="s">
        <v>60</v>
      </c>
      <c r="C15" s="28">
        <v>39080.45977011494</v>
      </c>
      <c r="D15" s="22"/>
    </row>
    <row r="16" spans="1:10" ht="14.15" customHeight="1" thickBot="1">
      <c r="A16" s="108"/>
      <c r="B16" s="54" t="s">
        <v>61</v>
      </c>
      <c r="C16" s="44">
        <v>310678.28588505747</v>
      </c>
      <c r="D16" s="25"/>
      <c r="F16" s="4"/>
    </row>
    <row r="17" spans="1:10" ht="13.5" customHeight="1" thickTop="1" thickBot="1">
      <c r="A17" s="26">
        <v>2</v>
      </c>
      <c r="B17" s="16" t="s">
        <v>52</v>
      </c>
      <c r="C17" s="29">
        <v>106055</v>
      </c>
      <c r="D17" s="21"/>
      <c r="J17" s="4"/>
    </row>
    <row r="18" spans="1:10" ht="28.5" customHeight="1" thickTop="1" thickBot="1">
      <c r="A18" s="26">
        <v>3</v>
      </c>
      <c r="B18" s="17" t="s">
        <v>31</v>
      </c>
      <c r="C18" s="30">
        <v>425000</v>
      </c>
      <c r="D18" s="21"/>
      <c r="J18" s="4"/>
    </row>
    <row r="19" spans="1:10" ht="15" customHeight="1" thickTop="1" thickBot="1">
      <c r="A19" s="26">
        <v>4</v>
      </c>
      <c r="B19" s="16" t="s">
        <v>85</v>
      </c>
      <c r="C19" s="30">
        <v>493900.00000000006</v>
      </c>
      <c r="D19" s="21"/>
      <c r="J19" s="4"/>
    </row>
    <row r="20" spans="1:10" ht="15" customHeight="1" thickTop="1" thickBot="1">
      <c r="A20" s="106">
        <v>5</v>
      </c>
      <c r="B20" s="16" t="s">
        <v>6</v>
      </c>
      <c r="C20" s="30">
        <v>208000.00000000003</v>
      </c>
      <c r="D20" s="21"/>
    </row>
    <row r="21" spans="1:10" ht="16" customHeight="1" thickTop="1" thickBot="1">
      <c r="A21" s="107"/>
      <c r="B21" s="50" t="s">
        <v>84</v>
      </c>
      <c r="C21" s="31">
        <v>208000.00000000003</v>
      </c>
      <c r="D21" s="23"/>
    </row>
    <row r="22" spans="1:10" ht="15.65" customHeight="1" thickTop="1">
      <c r="A22" s="45">
        <v>6</v>
      </c>
      <c r="B22" s="46" t="s">
        <v>57</v>
      </c>
      <c r="C22" s="47">
        <v>77000</v>
      </c>
      <c r="D22" s="48"/>
    </row>
    <row r="23" spans="1:10" ht="16.5" customHeight="1" thickBot="1">
      <c r="A23" s="49"/>
      <c r="B23" s="50" t="s">
        <v>117</v>
      </c>
      <c r="C23" s="51">
        <v>77000</v>
      </c>
      <c r="D23" s="23"/>
    </row>
    <row r="24" spans="1:10" ht="15.65" customHeight="1" thickTop="1">
      <c r="A24" s="106">
        <v>7</v>
      </c>
      <c r="B24" s="19" t="s">
        <v>15</v>
      </c>
      <c r="C24" s="47">
        <v>14340</v>
      </c>
      <c r="D24" s="48"/>
    </row>
    <row r="25" spans="1:10" ht="15.65" customHeight="1" thickBot="1">
      <c r="A25" s="108"/>
      <c r="B25" s="65" t="s">
        <v>94</v>
      </c>
      <c r="C25" s="32">
        <v>14340</v>
      </c>
      <c r="D25" s="24"/>
    </row>
    <row r="26" spans="1:10" ht="14.5" customHeight="1" thickTop="1" thickBot="1">
      <c r="A26" s="26">
        <v>8</v>
      </c>
      <c r="B26" s="18" t="s">
        <v>53</v>
      </c>
      <c r="C26" s="30">
        <v>0</v>
      </c>
      <c r="D26" s="21"/>
    </row>
    <row r="27" spans="1:10" ht="29.15" customHeight="1" thickTop="1" thickBot="1">
      <c r="A27" s="26">
        <v>9</v>
      </c>
      <c r="B27" s="33" t="s">
        <v>54</v>
      </c>
      <c r="C27" s="30">
        <v>148500</v>
      </c>
      <c r="D27" s="21"/>
    </row>
    <row r="28" spans="1:10" ht="16.5" customHeight="1" thickTop="1" thickBot="1">
      <c r="A28" s="26">
        <v>10</v>
      </c>
      <c r="B28" s="18" t="s">
        <v>32</v>
      </c>
      <c r="C28" s="30">
        <v>55000.000000000007</v>
      </c>
      <c r="D28" s="21"/>
    </row>
    <row r="29" spans="1:10" ht="16.5" customHeight="1" thickTop="1" thickBot="1">
      <c r="A29" s="26">
        <v>11</v>
      </c>
      <c r="B29" s="18" t="s">
        <v>93</v>
      </c>
      <c r="C29" s="30">
        <v>0</v>
      </c>
      <c r="D29" s="21"/>
    </row>
    <row r="30" spans="1:10" ht="15" customHeight="1" thickTop="1" thickBot="1">
      <c r="A30" s="26">
        <v>12</v>
      </c>
      <c r="B30" s="18" t="s">
        <v>64</v>
      </c>
      <c r="C30" s="30">
        <v>385000</v>
      </c>
      <c r="D30" s="21"/>
    </row>
    <row r="31" spans="1:10" ht="15" customHeight="1" thickTop="1" thickBot="1">
      <c r="A31" s="106">
        <v>13</v>
      </c>
      <c r="B31" s="16" t="s">
        <v>65</v>
      </c>
      <c r="C31" s="30">
        <v>362000</v>
      </c>
      <c r="D31" s="21"/>
    </row>
    <row r="32" spans="1:10" ht="12.65" customHeight="1" thickTop="1">
      <c r="A32" s="107"/>
      <c r="B32" s="39" t="s">
        <v>88</v>
      </c>
      <c r="C32" s="40">
        <v>32000</v>
      </c>
      <c r="D32" s="22"/>
      <c r="F32" s="2"/>
    </row>
    <row r="33" spans="1:11" ht="12.65" customHeight="1">
      <c r="A33" s="107"/>
      <c r="B33" s="20" t="s">
        <v>16</v>
      </c>
      <c r="C33" s="40">
        <v>15000</v>
      </c>
      <c r="D33" s="23"/>
    </row>
    <row r="34" spans="1:11" ht="12.65" customHeight="1">
      <c r="A34" s="107"/>
      <c r="B34" s="20" t="s">
        <v>17</v>
      </c>
      <c r="C34" s="40">
        <v>300000</v>
      </c>
      <c r="D34" s="23"/>
    </row>
    <row r="35" spans="1:11" ht="12.65" customHeight="1">
      <c r="A35" s="107"/>
      <c r="B35" s="20" t="s">
        <v>7</v>
      </c>
      <c r="C35" s="40">
        <v>15000</v>
      </c>
      <c r="D35" s="23"/>
    </row>
    <row r="36" spans="1:11" ht="12.65" customHeight="1" thickBot="1">
      <c r="A36" s="107"/>
      <c r="B36" s="20"/>
      <c r="C36" s="40"/>
      <c r="D36" s="23"/>
    </row>
    <row r="37" spans="1:11" ht="15.5" thickTop="1" thickBot="1">
      <c r="A37" s="26"/>
      <c r="B37" s="18" t="s">
        <v>18</v>
      </c>
      <c r="C37" s="30">
        <v>3614209.3318620687</v>
      </c>
      <c r="D37" s="30"/>
      <c r="F37" s="36"/>
    </row>
    <row r="38" spans="1:11" ht="16.5" customHeight="1" thickTop="1">
      <c r="A38" s="8"/>
      <c r="B38" s="8" t="s">
        <v>19</v>
      </c>
      <c r="C38" s="9">
        <v>1999.0095862068965</v>
      </c>
      <c r="F38" s="36"/>
    </row>
    <row r="39" spans="1:11" ht="16.5" customHeight="1">
      <c r="A39" s="8"/>
      <c r="B39" s="8" t="s">
        <v>20</v>
      </c>
      <c r="C39" s="9">
        <v>11994.057517241379</v>
      </c>
    </row>
    <row r="40" spans="1:11" ht="16.5" customHeight="1">
      <c r="A40" s="8"/>
      <c r="B40" s="8"/>
      <c r="C40" s="9"/>
    </row>
    <row r="41" spans="1:11" ht="16.5" hidden="1" customHeight="1">
      <c r="A41" s="8" t="s">
        <v>78</v>
      </c>
      <c r="B41" s="8"/>
      <c r="C41" s="9"/>
    </row>
    <row r="42" spans="1:11" ht="16.5" hidden="1" customHeight="1">
      <c r="A42" s="8"/>
      <c r="B42" s="8"/>
      <c r="C42" s="9"/>
    </row>
    <row r="43" spans="1:11" ht="15" hidden="1" customHeight="1">
      <c r="A43" s="111" t="s">
        <v>1</v>
      </c>
      <c r="B43" s="112" t="s">
        <v>2</v>
      </c>
      <c r="C43" s="113"/>
      <c r="D43" s="97" t="s">
        <v>38</v>
      </c>
      <c r="E43" s="98"/>
      <c r="F43" s="98"/>
      <c r="G43" s="98"/>
      <c r="H43" s="98"/>
      <c r="I43" s="99"/>
      <c r="J43" s="100"/>
    </row>
    <row r="44" spans="1:11" ht="41.15" hidden="1" customHeight="1">
      <c r="A44" s="111"/>
      <c r="B44" s="112"/>
      <c r="C44" s="113"/>
      <c r="D44" s="70" t="s">
        <v>39</v>
      </c>
      <c r="E44" s="70" t="s">
        <v>50</v>
      </c>
      <c r="F44" s="70" t="s">
        <v>42</v>
      </c>
      <c r="G44" s="70" t="s">
        <v>43</v>
      </c>
      <c r="H44" s="70" t="s">
        <v>44</v>
      </c>
      <c r="I44" s="70" t="s">
        <v>69</v>
      </c>
      <c r="J44" s="70" t="s">
        <v>81</v>
      </c>
      <c r="K44" s="74" t="s">
        <v>82</v>
      </c>
    </row>
    <row r="45" spans="1:11" ht="14.15" hidden="1" customHeight="1">
      <c r="A45" s="43" t="s">
        <v>9</v>
      </c>
      <c r="B45" s="109" t="s">
        <v>12</v>
      </c>
      <c r="C45" s="110"/>
      <c r="D45" s="41">
        <v>2751450</v>
      </c>
      <c r="E45" s="41">
        <v>138750</v>
      </c>
      <c r="F45" s="41" t="e">
        <f>#REF!</f>
        <v>#REF!</v>
      </c>
      <c r="G45" s="66" t="e">
        <f>#REF!</f>
        <v>#REF!</v>
      </c>
      <c r="H45" s="41" t="e">
        <f>#REF!</f>
        <v>#REF!</v>
      </c>
      <c r="I45" s="73" t="e">
        <f>#REF!</f>
        <v>#REF!</v>
      </c>
      <c r="J45" s="73" t="e">
        <f>#REF!</f>
        <v>#REF!</v>
      </c>
      <c r="K45" s="73"/>
    </row>
    <row r="46" spans="1:11" ht="14.15" hidden="1" customHeight="1">
      <c r="A46" s="43" t="s">
        <v>10</v>
      </c>
      <c r="B46" s="109" t="s">
        <v>13</v>
      </c>
      <c r="C46" s="110"/>
      <c r="D46" s="42" t="e">
        <f>2185150+#REF!</f>
        <v>#REF!</v>
      </c>
      <c r="E46" s="42">
        <v>98775</v>
      </c>
      <c r="F46" s="42" t="e">
        <f>#REF!</f>
        <v>#REF!</v>
      </c>
      <c r="G46" s="67" t="e">
        <f>#REF!</f>
        <v>#REF!</v>
      </c>
      <c r="H46" s="42" t="e">
        <f>#REF!</f>
        <v>#REF!</v>
      </c>
      <c r="I46" s="71"/>
      <c r="J46" s="71"/>
      <c r="K46" s="71"/>
    </row>
    <row r="47" spans="1:11" ht="14.15" hidden="1" customHeight="1">
      <c r="A47" s="43" t="s">
        <v>45</v>
      </c>
      <c r="B47" s="109" t="s">
        <v>8</v>
      </c>
      <c r="C47" s="110"/>
      <c r="D47" s="42">
        <v>2281500</v>
      </c>
      <c r="E47" s="42">
        <v>0</v>
      </c>
      <c r="F47" s="42" t="e">
        <f>#REF!</f>
        <v>#REF!</v>
      </c>
      <c r="G47" s="67" t="e">
        <f>#REF!</f>
        <v>#REF!</v>
      </c>
      <c r="H47" s="42" t="e">
        <f>#REF!</f>
        <v>#REF!</v>
      </c>
      <c r="I47" s="71"/>
      <c r="J47" s="71"/>
      <c r="K47" s="71"/>
    </row>
    <row r="48" spans="1:11" ht="30.65" hidden="1" customHeight="1">
      <c r="A48" s="43" t="s">
        <v>11</v>
      </c>
      <c r="B48" s="114" t="s">
        <v>51</v>
      </c>
      <c r="C48" s="115"/>
      <c r="D48" s="42" t="e">
        <f>-(D46-D47)</f>
        <v>#REF!</v>
      </c>
      <c r="E48" s="42">
        <f>-(E46-E47)</f>
        <v>-98775</v>
      </c>
      <c r="F48" s="42" t="e">
        <f>#REF!</f>
        <v>#REF!</v>
      </c>
      <c r="G48" s="67" t="e">
        <f>#REF!</f>
        <v>#REF!</v>
      </c>
      <c r="H48" s="42" t="e">
        <f>#REF!</f>
        <v>#REF!</v>
      </c>
      <c r="I48" s="71"/>
      <c r="J48" s="71"/>
      <c r="K48" s="71"/>
    </row>
    <row r="49" spans="1:11" ht="14.15" hidden="1" customHeight="1">
      <c r="A49" s="43" t="s">
        <v>46</v>
      </c>
      <c r="B49" s="109" t="s">
        <v>40</v>
      </c>
      <c r="C49" s="110"/>
      <c r="D49" s="42" t="e">
        <f>D46-D47+D48</f>
        <v>#REF!</v>
      </c>
      <c r="E49" s="42">
        <f>E46-E47+E48</f>
        <v>0</v>
      </c>
      <c r="F49" s="42" t="e">
        <f>#REF!</f>
        <v>#REF!</v>
      </c>
      <c r="G49" s="67" t="e">
        <f>#REF!</f>
        <v>#REF!</v>
      </c>
      <c r="H49" s="42" t="e">
        <f>#REF!</f>
        <v>#REF!</v>
      </c>
      <c r="I49" s="71"/>
      <c r="J49" s="71"/>
      <c r="K49" s="71"/>
    </row>
    <row r="50" spans="1:11" ht="14.15" hidden="1" customHeight="1">
      <c r="A50" s="43" t="s">
        <v>47</v>
      </c>
      <c r="B50" s="114" t="s">
        <v>49</v>
      </c>
      <c r="C50" s="100"/>
      <c r="D50" s="42">
        <v>0</v>
      </c>
      <c r="E50" s="42">
        <f>E45-E46</f>
        <v>39975</v>
      </c>
      <c r="F50" s="42">
        <v>0</v>
      </c>
      <c r="G50" s="67">
        <f>-E50</f>
        <v>-39975</v>
      </c>
      <c r="H50" s="42">
        <v>0</v>
      </c>
      <c r="I50" s="71"/>
      <c r="J50" s="71"/>
      <c r="K50" s="71"/>
    </row>
    <row r="51" spans="1:11" ht="14.15" hidden="1" customHeight="1">
      <c r="A51" s="43" t="s">
        <v>48</v>
      </c>
      <c r="B51" s="109" t="s">
        <v>41</v>
      </c>
      <c r="C51" s="110"/>
      <c r="D51" s="42" t="e">
        <f>D45-D46</f>
        <v>#REF!</v>
      </c>
      <c r="E51" s="42">
        <f>E45-E46-E50</f>
        <v>0</v>
      </c>
      <c r="F51" s="42" t="e">
        <f>#REF!</f>
        <v>#REF!</v>
      </c>
      <c r="G51" s="67" t="e">
        <f>#REF!</f>
        <v>#REF!</v>
      </c>
      <c r="H51" s="42" t="e">
        <f>#REF!</f>
        <v>#REF!</v>
      </c>
      <c r="I51" s="71"/>
      <c r="J51" s="71"/>
      <c r="K51" s="71"/>
    </row>
    <row r="52" spans="1:11" ht="16.5" hidden="1" customHeight="1">
      <c r="A52" s="8"/>
      <c r="B52" s="8"/>
      <c r="C52" s="9"/>
      <c r="D52" s="36"/>
    </row>
    <row r="53" spans="1:11" ht="16.5" hidden="1" customHeight="1">
      <c r="A53" s="8" t="s">
        <v>63</v>
      </c>
      <c r="B53" s="8"/>
      <c r="C53" s="9"/>
      <c r="D53" s="36"/>
    </row>
    <row r="54" spans="1:11" ht="15" hidden="1" thickBot="1"/>
    <row r="55" spans="1:11" ht="30" hidden="1" thickTop="1" thickBot="1">
      <c r="A55" s="59" t="s">
        <v>1</v>
      </c>
      <c r="B55" s="59" t="s">
        <v>74</v>
      </c>
      <c r="C55" s="15" t="s">
        <v>4</v>
      </c>
      <c r="D55" s="15" t="s">
        <v>79</v>
      </c>
      <c r="E55" s="7"/>
      <c r="F55" s="7"/>
      <c r="G55" s="7"/>
      <c r="H55" s="7"/>
    </row>
    <row r="56" spans="1:11" ht="47.5" hidden="1" customHeight="1" thickTop="1">
      <c r="B56" s="68" t="s">
        <v>75</v>
      </c>
      <c r="C56" s="72" t="e">
        <f>#REF!</f>
        <v>#REF!</v>
      </c>
      <c r="D56" s="69"/>
    </row>
    <row r="57" spans="1:11" hidden="1">
      <c r="B57" s="37" t="s">
        <v>71</v>
      </c>
      <c r="C57" s="34" t="e">
        <f>#REF!</f>
        <v>#REF!</v>
      </c>
      <c r="D57" s="1"/>
    </row>
    <row r="58" spans="1:11" hidden="1">
      <c r="B58" s="37" t="s">
        <v>72</v>
      </c>
      <c r="C58" s="34" t="e">
        <f>#REF!</f>
        <v>#REF!</v>
      </c>
      <c r="D58" s="1"/>
    </row>
    <row r="59" spans="1:11" ht="15.5" hidden="1">
      <c r="A59" s="7" t="s">
        <v>26</v>
      </c>
      <c r="B59" s="1"/>
      <c r="C59" s="58" t="e">
        <f>SUM(C56:C57)</f>
        <v>#REF!</v>
      </c>
      <c r="D59" s="1"/>
    </row>
    <row r="60" spans="1:11" ht="15.5" hidden="1">
      <c r="B60" s="1" t="s">
        <v>66</v>
      </c>
      <c r="C60" s="58" t="e">
        <f>C59/A4</f>
        <v>#REF!</v>
      </c>
      <c r="D60" s="1"/>
    </row>
    <row r="61" spans="1:11" ht="15" hidden="1" thickBot="1"/>
    <row r="62" spans="1:11" ht="30" hidden="1" thickTop="1" thickBot="1">
      <c r="A62" s="59" t="s">
        <v>1</v>
      </c>
      <c r="B62" s="59" t="s">
        <v>73</v>
      </c>
      <c r="C62" s="15" t="s">
        <v>4</v>
      </c>
      <c r="D62" s="15" t="s">
        <v>79</v>
      </c>
    </row>
    <row r="63" spans="1:11" ht="15" hidden="1" thickTop="1">
      <c r="B63" s="68" t="s">
        <v>70</v>
      </c>
      <c r="C63" s="61" t="e">
        <f>#REF!</f>
        <v>#REF!</v>
      </c>
      <c r="D63" s="1" t="s">
        <v>62</v>
      </c>
    </row>
    <row r="64" spans="1:11" ht="15.5" hidden="1">
      <c r="A64" s="7" t="s">
        <v>26</v>
      </c>
      <c r="B64" s="1"/>
      <c r="C64" s="58" t="e">
        <f>SUM(C63:C63)</f>
        <v>#REF!</v>
      </c>
      <c r="D64" s="1"/>
    </row>
    <row r="65" spans="1:5" ht="15.5" hidden="1">
      <c r="B65" s="1" t="s">
        <v>66</v>
      </c>
      <c r="C65" s="58" t="e">
        <f>C64/A4</f>
        <v>#REF!</v>
      </c>
      <c r="D65" s="1"/>
    </row>
    <row r="66" spans="1:5" hidden="1">
      <c r="E66" s="2"/>
    </row>
    <row r="67" spans="1:5" ht="15" hidden="1" thickBot="1"/>
    <row r="68" spans="1:5" ht="30" hidden="1" thickTop="1" thickBot="1">
      <c r="A68" s="59" t="s">
        <v>1</v>
      </c>
      <c r="B68" s="59" t="s">
        <v>21</v>
      </c>
      <c r="C68" s="15" t="s">
        <v>3</v>
      </c>
      <c r="D68" s="15" t="s">
        <v>80</v>
      </c>
    </row>
    <row r="69" spans="1:5" ht="15" hidden="1" thickTop="1">
      <c r="B69" s="55" t="s">
        <v>22</v>
      </c>
      <c r="C69" s="56">
        <v>90000</v>
      </c>
      <c r="D69" s="63"/>
    </row>
    <row r="70" spans="1:5" hidden="1">
      <c r="B70" s="37" t="s">
        <v>23</v>
      </c>
      <c r="C70" s="34">
        <v>348000</v>
      </c>
      <c r="D70" s="1" t="s">
        <v>62</v>
      </c>
    </row>
    <row r="71" spans="1:5" hidden="1">
      <c r="B71" s="1" t="s">
        <v>24</v>
      </c>
      <c r="C71" s="34">
        <v>149101</v>
      </c>
      <c r="D71" s="1" t="s">
        <v>62</v>
      </c>
    </row>
    <row r="72" spans="1:5" hidden="1">
      <c r="B72" s="1" t="s">
        <v>25</v>
      </c>
      <c r="C72" s="34">
        <v>20000</v>
      </c>
      <c r="D72" s="62"/>
    </row>
    <row r="73" spans="1:5" ht="15.5" hidden="1">
      <c r="A73" s="7" t="s">
        <v>26</v>
      </c>
      <c r="B73" s="1"/>
      <c r="C73" s="58">
        <f>SUM(C69:C72)</f>
        <v>607101</v>
      </c>
      <c r="D73" s="1"/>
      <c r="E73" s="2"/>
    </row>
    <row r="74" spans="1:5" ht="15.5" hidden="1">
      <c r="B74" s="3" t="s">
        <v>68</v>
      </c>
      <c r="C74" s="57">
        <f>C73/A3</f>
        <v>2093.4517241379313</v>
      </c>
    </row>
    <row r="75" spans="1:5" ht="15.5" hidden="1">
      <c r="C75" s="38"/>
    </row>
    <row r="76" spans="1:5" ht="15" hidden="1" thickBot="1"/>
    <row r="77" spans="1:5" ht="30" hidden="1" thickTop="1" thickBot="1">
      <c r="A77" s="59" t="s">
        <v>1</v>
      </c>
      <c r="B77" s="59" t="s">
        <v>27</v>
      </c>
      <c r="C77" s="15" t="s">
        <v>3</v>
      </c>
      <c r="D77" s="15" t="s">
        <v>80</v>
      </c>
    </row>
    <row r="78" spans="1:5" ht="15" hidden="1" thickTop="1">
      <c r="B78" s="60" t="s">
        <v>28</v>
      </c>
      <c r="C78" s="61">
        <v>89000</v>
      </c>
      <c r="D78" s="64"/>
    </row>
    <row r="79" spans="1:5" hidden="1">
      <c r="B79" s="11" t="s">
        <v>29</v>
      </c>
      <c r="C79" s="34">
        <v>350000</v>
      </c>
      <c r="D79" s="1" t="s">
        <v>62</v>
      </c>
    </row>
    <row r="80" spans="1:5" s="13" customFormat="1" ht="21" hidden="1">
      <c r="A80"/>
      <c r="B80" s="11" t="s">
        <v>30</v>
      </c>
      <c r="C80" s="34">
        <v>20000</v>
      </c>
      <c r="D80" s="1" t="s">
        <v>62</v>
      </c>
    </row>
    <row r="81" spans="1:4" ht="15.5" hidden="1">
      <c r="A81" s="7" t="s">
        <v>26</v>
      </c>
      <c r="C81" s="35">
        <f>SUM(C78:C80)</f>
        <v>459000</v>
      </c>
      <c r="D81" s="10"/>
    </row>
    <row r="82" spans="1:4" ht="15.5" hidden="1">
      <c r="B82" s="1" t="s">
        <v>67</v>
      </c>
      <c r="C82" s="12">
        <f>C81/A3</f>
        <v>1582.7586206896551</v>
      </c>
    </row>
    <row r="83" spans="1:4" hidden="1"/>
    <row r="84" spans="1:4" hidden="1"/>
    <row r="85" spans="1:4" ht="21" hidden="1">
      <c r="A85" s="13" t="s">
        <v>34</v>
      </c>
      <c r="B85" s="13"/>
      <c r="C85" s="14"/>
      <c r="D85" s="13"/>
    </row>
    <row r="86" spans="1:4" hidden="1">
      <c r="B86" t="s">
        <v>76</v>
      </c>
    </row>
    <row r="87" spans="1:4" hidden="1">
      <c r="B87" t="s">
        <v>77</v>
      </c>
    </row>
    <row r="88" spans="1:4" ht="18.5">
      <c r="A88" s="75" t="s">
        <v>89</v>
      </c>
      <c r="B88" s="75"/>
      <c r="C88" s="76"/>
    </row>
    <row r="89" spans="1:4" ht="15" thickBot="1"/>
    <row r="90" spans="1:4" ht="15" thickBot="1">
      <c r="A90" s="83" t="s">
        <v>1</v>
      </c>
      <c r="B90" s="82" t="s">
        <v>90</v>
      </c>
      <c r="C90" s="91" t="s">
        <v>4</v>
      </c>
    </row>
    <row r="91" spans="1:4" ht="15" thickTop="1">
      <c r="A91" s="84"/>
      <c r="B91" s="88" t="s">
        <v>95</v>
      </c>
      <c r="C91" s="84">
        <v>2000</v>
      </c>
    </row>
    <row r="92" spans="1:4">
      <c r="A92" s="85"/>
      <c r="B92" s="88" t="s">
        <v>91</v>
      </c>
      <c r="C92" s="92">
        <v>64500</v>
      </c>
    </row>
    <row r="93" spans="1:4">
      <c r="A93" s="85"/>
      <c r="B93" s="88" t="s">
        <v>96</v>
      </c>
      <c r="C93" s="92">
        <v>5000</v>
      </c>
    </row>
    <row r="94" spans="1:4">
      <c r="A94" s="85"/>
      <c r="B94" s="88" t="s">
        <v>92</v>
      </c>
      <c r="C94" s="92">
        <v>50000</v>
      </c>
    </row>
    <row r="95" spans="1:4">
      <c r="A95" s="85"/>
      <c r="B95" s="88" t="s">
        <v>97</v>
      </c>
      <c r="C95" s="92">
        <v>117700</v>
      </c>
    </row>
    <row r="96" spans="1:4">
      <c r="A96" s="85"/>
      <c r="B96" s="88" t="s">
        <v>98</v>
      </c>
      <c r="C96" s="92">
        <v>11556</v>
      </c>
    </row>
    <row r="97" spans="1:3">
      <c r="A97" s="85"/>
      <c r="B97" s="88" t="s">
        <v>99</v>
      </c>
      <c r="C97" s="92">
        <v>24289</v>
      </c>
    </row>
    <row r="98" spans="1:3">
      <c r="A98" s="85"/>
      <c r="B98" s="88" t="s">
        <v>100</v>
      </c>
      <c r="C98" s="92">
        <v>4000</v>
      </c>
    </row>
    <row r="99" spans="1:3">
      <c r="A99" s="85"/>
      <c r="B99" s="88" t="s">
        <v>101</v>
      </c>
      <c r="C99" s="92">
        <v>4600</v>
      </c>
    </row>
    <row r="100" spans="1:3">
      <c r="A100" s="85"/>
      <c r="B100" s="88" t="s">
        <v>102</v>
      </c>
      <c r="C100" s="92">
        <v>3500</v>
      </c>
    </row>
    <row r="101" spans="1:3">
      <c r="A101" s="85"/>
      <c r="B101" s="88" t="s">
        <v>103</v>
      </c>
      <c r="C101" s="92">
        <v>650</v>
      </c>
    </row>
    <row r="102" spans="1:3">
      <c r="A102" s="85"/>
      <c r="B102" s="88" t="s">
        <v>104</v>
      </c>
      <c r="C102" s="92">
        <v>750</v>
      </c>
    </row>
    <row r="103" spans="1:3">
      <c r="A103" s="85"/>
      <c r="B103" s="88" t="s">
        <v>105</v>
      </c>
      <c r="C103" s="92">
        <v>63600</v>
      </c>
    </row>
    <row r="104" spans="1:3">
      <c r="A104" s="85"/>
      <c r="B104" s="88" t="s">
        <v>106</v>
      </c>
      <c r="C104" s="92">
        <v>15900</v>
      </c>
    </row>
    <row r="105" spans="1:3">
      <c r="A105" s="85"/>
      <c r="B105" s="88" t="s">
        <v>107</v>
      </c>
      <c r="C105" s="92">
        <v>58300</v>
      </c>
    </row>
    <row r="106" spans="1:3">
      <c r="A106" s="85"/>
      <c r="B106" s="88" t="s">
        <v>108</v>
      </c>
      <c r="C106" s="92">
        <v>26500</v>
      </c>
    </row>
    <row r="107" spans="1:3">
      <c r="A107" s="85"/>
      <c r="B107" s="88" t="s">
        <v>109</v>
      </c>
      <c r="C107" s="92">
        <v>15900</v>
      </c>
    </row>
    <row r="108" spans="1:3">
      <c r="A108" s="85"/>
      <c r="B108" s="88" t="s">
        <v>110</v>
      </c>
      <c r="C108" s="92">
        <v>90000</v>
      </c>
    </row>
    <row r="109" spans="1:3">
      <c r="A109" s="85"/>
      <c r="B109" s="88" t="s">
        <v>111</v>
      </c>
      <c r="C109" s="92">
        <v>25000</v>
      </c>
    </row>
    <row r="110" spans="1:3">
      <c r="A110" s="85"/>
      <c r="B110" s="88" t="s">
        <v>112</v>
      </c>
      <c r="C110" s="92">
        <v>10461</v>
      </c>
    </row>
    <row r="111" spans="1:3" ht="15.5">
      <c r="A111" s="86" t="s">
        <v>26</v>
      </c>
      <c r="B111" s="89"/>
      <c r="C111" s="93">
        <f>SUM(C91:C110)</f>
        <v>594206</v>
      </c>
    </row>
    <row r="112" spans="1:3" ht="16" thickBot="1">
      <c r="A112" s="87"/>
      <c r="B112" s="90" t="s">
        <v>66</v>
      </c>
      <c r="C112" s="94">
        <f>C111/A4</f>
        <v>2156.8275862068967</v>
      </c>
    </row>
    <row r="113" spans="1:3" ht="15" thickBot="1">
      <c r="C113" s="79"/>
    </row>
    <row r="114" spans="1:3" ht="15.5" thickTop="1" thickBot="1">
      <c r="A114" s="77" t="s">
        <v>1</v>
      </c>
      <c r="B114" s="59" t="s">
        <v>116</v>
      </c>
      <c r="C114" s="78" t="s">
        <v>4</v>
      </c>
    </row>
    <row r="115" spans="1:3" ht="15" thickTop="1">
      <c r="B115" s="68" t="s">
        <v>113</v>
      </c>
      <c r="C115" s="81">
        <v>430000</v>
      </c>
    </row>
    <row r="116" spans="1:3">
      <c r="B116" s="95" t="s">
        <v>114</v>
      </c>
      <c r="C116" s="96">
        <v>213500</v>
      </c>
    </row>
    <row r="117" spans="1:3">
      <c r="B117" s="95" t="s">
        <v>115</v>
      </c>
      <c r="C117" s="96">
        <v>95000</v>
      </c>
    </row>
    <row r="118" spans="1:3" ht="15.5">
      <c r="A118" s="79" t="s">
        <v>26</v>
      </c>
      <c r="B118" s="1"/>
      <c r="C118" s="80">
        <f>SUM(C115:C117)</f>
        <v>738500</v>
      </c>
    </row>
    <row r="119" spans="1:3" ht="15.5">
      <c r="B119" s="1" t="s">
        <v>66</v>
      </c>
      <c r="C119" s="80">
        <f>C118/A4</f>
        <v>2680.5807622504535</v>
      </c>
    </row>
  </sheetData>
  <mergeCells count="18">
    <mergeCell ref="B51:C51"/>
    <mergeCell ref="A24:A25"/>
    <mergeCell ref="A31:A36"/>
    <mergeCell ref="A43:A44"/>
    <mergeCell ref="B43:C44"/>
    <mergeCell ref="B45:C45"/>
    <mergeCell ref="B46:C46"/>
    <mergeCell ref="B47:C47"/>
    <mergeCell ref="B48:C48"/>
    <mergeCell ref="B49:C49"/>
    <mergeCell ref="B50:C50"/>
    <mergeCell ref="D43:J43"/>
    <mergeCell ref="A1:D1"/>
    <mergeCell ref="A7:A8"/>
    <mergeCell ref="B7:B8"/>
    <mergeCell ref="C7:D7"/>
    <mergeCell ref="A9:A16"/>
    <mergeCell ref="A20:A21"/>
  </mergeCells>
  <pageMargins left="0.7" right="0.7" top="0.75" bottom="0.75" header="0.3" footer="0.3"/>
  <pageSetup paperSize="9" scale="84" orientation="portrait" r:id="rId1"/>
  <colBreaks count="1" manualBreakCount="1">
    <brk id="3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ФЭО 24-25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alepakin</dc:creator>
  <cp:lastModifiedBy>Алексей Пакин</cp:lastModifiedBy>
  <cp:lastPrinted>2024-06-06T11:40:17Z</cp:lastPrinted>
  <dcterms:created xsi:type="dcterms:W3CDTF">2015-07-19T07:15:44Z</dcterms:created>
  <dcterms:modified xsi:type="dcterms:W3CDTF">2024-06-12T15:54:59Z</dcterms:modified>
</cp:coreProperties>
</file>